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0" windowWidth="8470" windowHeight="6660" tabRatio="883" activeTab="2"/>
  </bookViews>
  <sheets>
    <sheet name="TimeSheet1" sheetId="1" r:id="rId1"/>
    <sheet name="TimeSheet2" sheetId="2" r:id="rId2"/>
    <sheet name="Lower of Cost or Charges" sheetId="3" r:id="rId3"/>
    <sheet name="Staff Hour Cost Allocation" sheetId="4" r:id="rId4"/>
    <sheet name="Residential Fee Schedule" sheetId="5" r:id="rId5"/>
    <sheet name="Cost of Allocation" sheetId="6" r:id="rId6"/>
  </sheets>
  <definedNames>
    <definedName name="_xlnm.Print_Area" localSheetId="2">'Lower of Cost or Charges'!$B$2:$H$75</definedName>
    <definedName name="_xlnm.Print_Area" localSheetId="4">'Residential Fee Schedule'!$B$2:$N$30</definedName>
    <definedName name="_xlnm.Print_Area" localSheetId="3">'Staff Hour Cost Allocation'!$B$1:$H$25</definedName>
    <definedName name="_xlnm.Print_Area" localSheetId="0">'TimeSheet1'!$B$2:$U$33</definedName>
    <definedName name="_xlnm.Print_Area" localSheetId="1">'TimeSheet2'!$B$2:$U$33</definedName>
  </definedNames>
  <calcPr fullCalcOnLoad="1"/>
</workbook>
</file>

<file path=xl/sharedStrings.xml><?xml version="1.0" encoding="utf-8"?>
<sst xmlns="http://schemas.openxmlformats.org/spreadsheetml/2006/main" count="319" uniqueCount="183">
  <si>
    <t>Type Agency Name</t>
  </si>
  <si>
    <t>Disposable</t>
  </si>
  <si>
    <t>Monthly Income</t>
  </si>
  <si>
    <t>Range</t>
  </si>
  <si>
    <t>Number of Persons Dependent on Income  (*)</t>
  </si>
  <si>
    <t>zero - 1000</t>
  </si>
  <si>
    <t>1001 - 1200</t>
  </si>
  <si>
    <t>1201 - 1400</t>
  </si>
  <si>
    <t>1401 - 1600</t>
  </si>
  <si>
    <t>1601 - 1800</t>
  </si>
  <si>
    <t>1801 - 2000</t>
  </si>
  <si>
    <t>2001 - 2200</t>
  </si>
  <si>
    <t>2201 - 2400</t>
  </si>
  <si>
    <t>2401 - 2600</t>
  </si>
  <si>
    <t>2601 - 2800</t>
  </si>
  <si>
    <t>2801 - 3000</t>
  </si>
  <si>
    <t>3001 - 3200</t>
  </si>
  <si>
    <t>3201 - 3400</t>
  </si>
  <si>
    <t>3401 - 3600</t>
  </si>
  <si>
    <t>3601 and over</t>
  </si>
  <si>
    <t>Fees will continue to increase accordingly, but in no case will the charge be more than the Program Cost.</t>
  </si>
  <si>
    <t xml:space="preserve">    Clients with 2 dependents plus themselves would equal "3" persons dependent on income, etc.</t>
  </si>
  <si>
    <t>( Payment per Residential Bed Day )</t>
  </si>
  <si>
    <t>Perinatal Residential Client Fee Schedule</t>
  </si>
  <si>
    <t>SAMPLE</t>
  </si>
  <si>
    <t>LOWER OF COST OR CHARGES</t>
  </si>
  <si>
    <t>(A)</t>
  </si>
  <si>
    <t>(B)</t>
  </si>
  <si>
    <t>SCENARIO #1</t>
  </si>
  <si>
    <t>Cost per Unit</t>
  </si>
  <si>
    <t>S#</t>
  </si>
  <si>
    <t>CATEGORY</t>
  </si>
  <si>
    <t>Provider Costs</t>
  </si>
  <si>
    <t>A</t>
  </si>
  <si>
    <t>Personnel Services</t>
  </si>
  <si>
    <t>C</t>
  </si>
  <si>
    <t>Equipment, Material &amp; Supplies</t>
  </si>
  <si>
    <t>D</t>
  </si>
  <si>
    <t>Operating Expenses</t>
  </si>
  <si>
    <t>E</t>
  </si>
  <si>
    <t>Professional &amp; Special Services</t>
  </si>
  <si>
    <t>F</t>
  </si>
  <si>
    <t>Transportation</t>
  </si>
  <si>
    <t>Other Costs</t>
  </si>
  <si>
    <t>H</t>
  </si>
  <si>
    <t xml:space="preserve">  Total Costs</t>
  </si>
  <si>
    <t xml:space="preserve">Total Service Cost </t>
  </si>
  <si>
    <t>J</t>
  </si>
  <si>
    <t xml:space="preserve">Total Units of Service </t>
  </si>
  <si>
    <t>K</t>
  </si>
  <si>
    <t>Cost per Unit of Service</t>
  </si>
  <si>
    <t>L</t>
  </si>
  <si>
    <t>Statewide Maximum Allowable Rate</t>
  </si>
  <si>
    <t>M</t>
  </si>
  <si>
    <t>Maximum Allowable Rate - Lower of Cost or Charges</t>
  </si>
  <si>
    <t>N</t>
  </si>
  <si>
    <t>Maximum Allowable Reimbursement (J x M)</t>
  </si>
  <si>
    <t>O</t>
  </si>
  <si>
    <t>Less: Amount Paid (PDR)</t>
  </si>
  <si>
    <t>P</t>
  </si>
  <si>
    <t>Balance Due (County) Provider (N - O)</t>
  </si>
  <si>
    <t>CALCULATION OF BALANCE DUE</t>
  </si>
  <si>
    <t>Q</t>
  </si>
  <si>
    <t>Rate Variance (M - L)</t>
  </si>
  <si>
    <t>Balance Due (County) Provider (Q x J)</t>
  </si>
  <si>
    <t>SCENARIO #2</t>
  </si>
  <si>
    <t>Total Service Cost</t>
  </si>
  <si>
    <t>J.1</t>
  </si>
  <si>
    <t>Less: Denials</t>
  </si>
  <si>
    <t>J.2</t>
  </si>
  <si>
    <t>Adjusted Units of Service</t>
  </si>
  <si>
    <t>Maximum Allowable Reimbursement (J.2 x M)</t>
  </si>
  <si>
    <t>Rate Variance</t>
  </si>
  <si>
    <t>P.1</t>
  </si>
  <si>
    <t>Balance Due (County) Provider = (Q x J)</t>
  </si>
  <si>
    <t xml:space="preserve"> </t>
  </si>
  <si>
    <t>DENIED UNITS</t>
  </si>
  <si>
    <t>Denied Units</t>
  </si>
  <si>
    <t>P.2</t>
  </si>
  <si>
    <t>Balance Due (County) Provider = (M x J.1)</t>
  </si>
  <si>
    <t>Lower of Cost or Charges Plus Denied Units (P.1 + P.2)</t>
  </si>
  <si>
    <t>*SMAR</t>
  </si>
  <si>
    <t xml:space="preserve"> - Statewide Maximum Allowable Rate</t>
  </si>
  <si>
    <t>(1)</t>
  </si>
  <si>
    <t>(2)</t>
  </si>
  <si>
    <t>(1)+(2)</t>
  </si>
  <si>
    <t>COSTS SUBMITTED WITH DENIALS</t>
  </si>
  <si>
    <t xml:space="preserve">(*) A client with no dependent would equal "1" person dependent on income.  </t>
  </si>
  <si>
    <t>COSTS SUBMITTED WITH NO DENIAL</t>
  </si>
  <si>
    <t>COST ALLOCATION</t>
  </si>
  <si>
    <t>Individual Counseling</t>
  </si>
  <si>
    <t>Sessions</t>
  </si>
  <si>
    <t>Total Units (Private Pay, DMC, NNA)</t>
  </si>
  <si>
    <t>Session Duration (Minutes)</t>
  </si>
  <si>
    <t>Allocation Percentages</t>
  </si>
  <si>
    <t>TOTAL</t>
  </si>
  <si>
    <t>EXPENSES</t>
  </si>
  <si>
    <t>ALLOWABLE COST</t>
  </si>
  <si>
    <t>(3)</t>
  </si>
  <si>
    <t>(A) x (1)</t>
  </si>
  <si>
    <t>(A) x (2)</t>
  </si>
  <si>
    <t>(A) x (3)</t>
  </si>
  <si>
    <t>Staff Hours (Sessions x Minutes ÷ 60)</t>
  </si>
  <si>
    <t>STAFF HOUR COST ALLOCATION METHODOLOGY</t>
  </si>
  <si>
    <t>General              Ledger</t>
  </si>
  <si>
    <t>Allowable               Cost</t>
  </si>
  <si>
    <t>Audit        Adjustments</t>
  </si>
  <si>
    <t>Group            Counseling</t>
  </si>
  <si>
    <t>Exceeds SMAR*</t>
  </si>
  <si>
    <t>Less than SMAR</t>
  </si>
  <si>
    <t>Exceeds SMAR</t>
  </si>
  <si>
    <t>IOT       Counseling</t>
  </si>
  <si>
    <t xml:space="preserve">  AGENCY NAME:</t>
  </si>
  <si>
    <t xml:space="preserve">  AGENCY ADDRESS:</t>
  </si>
  <si>
    <t xml:space="preserve">  PHONE NO. ETC:</t>
  </si>
  <si>
    <t>Month</t>
  </si>
  <si>
    <t>EMPLOYEE NAME:</t>
  </si>
  <si>
    <t>Year</t>
  </si>
  <si>
    <t>EMPLOYEE JOB TITLE:</t>
  </si>
  <si>
    <t>DAY</t>
  </si>
  <si>
    <t>Morning</t>
  </si>
  <si>
    <t>Lunch</t>
  </si>
  <si>
    <t>Evening</t>
  </si>
  <si>
    <t>PDCH</t>
  </si>
  <si>
    <t>DCH</t>
  </si>
  <si>
    <t>PODF</t>
  </si>
  <si>
    <t>ODF</t>
  </si>
  <si>
    <t>Subtotal</t>
  </si>
  <si>
    <t>Holiday</t>
  </si>
  <si>
    <t>Sick</t>
  </si>
  <si>
    <t>Vacation</t>
  </si>
  <si>
    <t>Total</t>
  </si>
  <si>
    <t>Time-In</t>
  </si>
  <si>
    <t>Time-Out</t>
  </si>
  <si>
    <t>P-IND</t>
  </si>
  <si>
    <t>P-GRP</t>
  </si>
  <si>
    <t>IND</t>
  </si>
  <si>
    <t>GRP</t>
  </si>
  <si>
    <t>Other</t>
  </si>
  <si>
    <t>Hours</t>
  </si>
  <si>
    <t xml:space="preserve">         Employee's Signature:</t>
  </si>
  <si>
    <t>DATE:</t>
  </si>
  <si>
    <t xml:space="preserve">         Supervisor's Signature:</t>
  </si>
  <si>
    <t xml:space="preserve">         Payroll Signature:</t>
  </si>
  <si>
    <t xml:space="preserve">         NOTE: </t>
  </si>
  <si>
    <t>B</t>
  </si>
  <si>
    <t>STANDARD BASES OF ALLOCATION</t>
  </si>
  <si>
    <t>The following are suggested bases that may be used in lieu of a cost rate for distributing joint costs.  The suggested bases are not mandatory for use if they are not suitable for the particular services  involved.  Any method of distribution can be used which will produce an equitable distribution of cost.  In selecting one method over another, consideration should be given to the additional effort required to achieve a greater degree of accuracy.</t>
  </si>
  <si>
    <t>TYPE OF SERVICES</t>
  </si>
  <si>
    <t>SUGGESTED BASES FOR ALLOCATION</t>
  </si>
  <si>
    <t>Accounting</t>
  </si>
  <si>
    <t>Numbers of transactions processed</t>
  </si>
  <si>
    <t>Auditing</t>
  </si>
  <si>
    <t>Direct audit hours</t>
  </si>
  <si>
    <t>Budgeting</t>
  </si>
  <si>
    <t>Direct hours of identifiable services of employees of central budget</t>
  </si>
  <si>
    <t>Building Lease</t>
  </si>
  <si>
    <t>Square feet of space occupied</t>
  </si>
  <si>
    <t>Building Lease Management</t>
  </si>
  <si>
    <t>Number of leases</t>
  </si>
  <si>
    <t>Data Processing</t>
  </si>
  <si>
    <t>System usage</t>
  </si>
  <si>
    <t xml:space="preserve">Disbursing Service </t>
  </si>
  <si>
    <t>Number of checks or warrants issued</t>
  </si>
  <si>
    <t>Employee Retirement System Administration</t>
  </si>
  <si>
    <t>Number of employees contributing</t>
  </si>
  <si>
    <t>Insurance Management Services Premiums</t>
  </si>
  <si>
    <t>Dollar value of insurance</t>
  </si>
  <si>
    <t>Legal Services</t>
  </si>
  <si>
    <t>Direct hours</t>
  </si>
  <si>
    <t>Mail &amp; Messenger Services</t>
  </si>
  <si>
    <t>Number of documents handled or employees served</t>
  </si>
  <si>
    <t>Motor Pool Costs, including automotive management</t>
  </si>
  <si>
    <t>Miles driven and/or days used</t>
  </si>
  <si>
    <t>Office Machines &amp; Equipment Maintenance Repairs</t>
  </si>
  <si>
    <t>Office Space Use &amp; Related Costs (heat, light, janitor svc., etc.)</t>
  </si>
  <si>
    <t>Organization &amp; Management Services</t>
  </si>
  <si>
    <t>Payroll Services</t>
  </si>
  <si>
    <t>Number of employees</t>
  </si>
  <si>
    <t>Note:</t>
  </si>
  <si>
    <t>* If your method does not equitably distribute the costs, State/County auditors may use other methods to reallocate your costs</t>
  </si>
  <si>
    <t xml:space="preserve">   properly. (i.e. Direct Staff Hours for DMC units due to different length of treatment)</t>
  </si>
  <si>
    <t>* Revenue Received/Income Cost Allocation Method is not acceptable by State and County auditors.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</si>
</sst>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0_);_(* \(#,##0.0\);_(* &quot;-&quot;??_);_(@_)"/>
    <numFmt numFmtId="167" formatCode="0.000000"/>
    <numFmt numFmtId="168" formatCode="0.00000"/>
    <numFmt numFmtId="169" formatCode="0.0000"/>
    <numFmt numFmtId="170" formatCode="0.000"/>
    <numFmt numFmtId="171" formatCode="0.0"/>
    <numFmt numFmtId="172" formatCode="0.0000000"/>
    <numFmt numFmtId="173" formatCode="_(&quot;$&quot;* #,##0.0_);_(&quot;$&quot;* \(#,##0.0\);_(&quot;$&quot;* &quot;-&quot;??_);_(@_)"/>
  </numFmts>
  <fonts count="67">
    <font>
      <sz val="10"/>
      <name val="Arial"/>
      <family val="0"/>
    </font>
    <font>
      <sz val="8"/>
      <name val="Arial"/>
      <family val="2"/>
    </font>
    <font>
      <b/>
      <sz val="12"/>
      <name val="Arial"/>
      <family val="2"/>
    </font>
    <font>
      <b/>
      <sz val="8"/>
      <name val="Arial"/>
      <family val="2"/>
    </font>
    <font>
      <u val="singleAccounting"/>
      <sz val="10"/>
      <name val="Arial"/>
      <family val="2"/>
    </font>
    <font>
      <b/>
      <sz val="10"/>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Arial"/>
      <family val="2"/>
    </font>
    <font>
      <u val="singleAccounting"/>
      <sz val="10"/>
      <color indexed="10"/>
      <name val="Arial"/>
      <family val="2"/>
    </font>
    <font>
      <sz val="10"/>
      <color indexed="10"/>
      <name val="Arial"/>
      <family val="2"/>
    </font>
    <font>
      <b/>
      <sz val="10"/>
      <name val="Calibri"/>
      <family val="2"/>
    </font>
    <font>
      <sz val="10"/>
      <name val="Calibri"/>
      <family val="2"/>
    </font>
    <font>
      <sz val="7"/>
      <name val="Calibri"/>
      <family val="2"/>
    </font>
    <font>
      <b/>
      <sz val="10"/>
      <color indexed="30"/>
      <name val="Arial"/>
      <family val="2"/>
    </font>
    <font>
      <u val="singleAccounting"/>
      <sz val="10"/>
      <color indexed="30"/>
      <name val="Arial"/>
      <family val="2"/>
    </font>
    <font>
      <sz val="10"/>
      <color indexed="30"/>
      <name val="Arial"/>
      <family val="2"/>
    </font>
    <font>
      <b/>
      <sz val="10"/>
      <color indexed="10"/>
      <name val="Arial"/>
      <family val="2"/>
    </font>
    <font>
      <sz val="12"/>
      <color indexed="8"/>
      <name val="Calibri"/>
      <family val="2"/>
    </font>
    <font>
      <b/>
      <u val="single"/>
      <sz val="12"/>
      <color indexed="8"/>
      <name val="Calibri"/>
      <family val="2"/>
    </font>
    <font>
      <b/>
      <sz val="12"/>
      <color indexed="8"/>
      <name val="Calibri"/>
      <family val="2"/>
    </font>
    <font>
      <b/>
      <u val="single"/>
      <sz val="12"/>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
      <u val="singleAccounting"/>
      <sz val="10"/>
      <color rgb="FFFF0000"/>
      <name val="Arial"/>
      <family val="2"/>
    </font>
    <font>
      <sz val="10"/>
      <color rgb="FFFF0000"/>
      <name val="Arial"/>
      <family val="2"/>
    </font>
    <font>
      <b/>
      <sz val="10"/>
      <color rgb="FF0070C0"/>
      <name val="Arial"/>
      <family val="2"/>
    </font>
    <font>
      <u val="singleAccounting"/>
      <sz val="10"/>
      <color rgb="FF0070C0"/>
      <name val="Arial"/>
      <family val="2"/>
    </font>
    <font>
      <sz val="10"/>
      <color rgb="FF0070C0"/>
      <name val="Arial"/>
      <family val="2"/>
    </font>
    <font>
      <b/>
      <sz val="10"/>
      <color rgb="FFFF0000"/>
      <name val="Arial"/>
      <family val="2"/>
    </font>
    <font>
      <sz val="12"/>
      <color theme="1"/>
      <name val="Calibri"/>
      <family val="2"/>
    </font>
    <font>
      <b/>
      <u val="single"/>
      <sz val="12"/>
      <color theme="1"/>
      <name val="Calibri"/>
      <family val="2"/>
    </font>
    <font>
      <b/>
      <sz val="12"/>
      <color theme="1"/>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medium"/>
      <right style="thin"/>
      <top style="medium"/>
      <bottom/>
    </border>
    <border>
      <left style="thin"/>
      <right style="thin"/>
      <top style="medium"/>
      <bottom/>
    </border>
    <border>
      <left style="thin"/>
      <right style="medium"/>
      <top style="medium"/>
      <bottom/>
    </border>
    <border>
      <left style="medium"/>
      <right style="thin"/>
      <top/>
      <bottom/>
    </border>
    <border>
      <left style="thin"/>
      <right style="medium"/>
      <top/>
      <bottom style="thin"/>
    </border>
    <border>
      <left style="medium"/>
      <right style="thin"/>
      <top/>
      <bottom style="medium"/>
    </border>
    <border>
      <left style="thin"/>
      <right>
        <color indexed="63"/>
      </right>
      <top>
        <color indexed="63"/>
      </top>
      <bottom>
        <color indexed="63"/>
      </bottom>
    </border>
    <border>
      <left style="thin"/>
      <right/>
      <top/>
      <bottom style="thin"/>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style="thin"/>
      <top style="hair"/>
      <bottom>
        <color indexed="63"/>
      </bottom>
    </border>
    <border>
      <left>
        <color indexed="63"/>
      </left>
      <right>
        <color indexed="63"/>
      </right>
      <top style="hair"/>
      <bottom>
        <color indexed="63"/>
      </bottom>
    </border>
    <border>
      <left>
        <color indexed="63"/>
      </left>
      <right>
        <color indexed="63"/>
      </right>
      <top style="thin"/>
      <bottom style="thin"/>
    </border>
    <border>
      <left style="thin"/>
      <right>
        <color indexed="63"/>
      </right>
      <top style="thin"/>
      <bottom style="thin"/>
    </border>
    <border>
      <left style="thin"/>
      <right style="thin"/>
      <top style="hair"/>
      <bottom style="thin"/>
    </border>
    <border>
      <left/>
      <right style="thin"/>
      <top style="medium"/>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thin"/>
      <top style="thin"/>
      <bottom style="thin"/>
    </border>
    <border>
      <left style="thin"/>
      <right>
        <color indexed="63"/>
      </right>
      <top style="hair"/>
      <bottom style="thin"/>
    </border>
    <border>
      <left style="medium"/>
      <right>
        <color indexed="63"/>
      </right>
      <top style="medium"/>
      <bottom>
        <color indexed="63"/>
      </bottom>
    </border>
    <border>
      <left>
        <color indexed="63"/>
      </left>
      <right>
        <color indexed="63"/>
      </right>
      <top style="medium"/>
      <bottom>
        <color indexed="63"/>
      </bottom>
    </border>
    <border>
      <left/>
      <right/>
      <top style="medium"/>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right/>
      <top/>
      <bottom style="thin"/>
    </border>
    <border>
      <left style="medium"/>
      <right style="thin"/>
      <top/>
      <bottom style="thin"/>
    </border>
    <border>
      <left style="medium"/>
      <right>
        <color indexed="63"/>
      </right>
      <top>
        <color indexed="63"/>
      </top>
      <bottom style="medium"/>
    </border>
    <border>
      <left>
        <color indexed="63"/>
      </left>
      <right style="medium"/>
      <top>
        <color indexed="63"/>
      </top>
      <bottom style="medium"/>
    </border>
    <border>
      <left style="thin"/>
      <right style="medium"/>
      <top style="thin"/>
      <bottom>
        <color indexed="63"/>
      </bottom>
    </border>
    <border>
      <left style="thin"/>
      <right style="medium"/>
      <top>
        <color indexed="63"/>
      </top>
      <bottom>
        <color indexed="63"/>
      </bottom>
    </border>
    <border>
      <left style="medium"/>
      <right style="thin"/>
      <top style="thin"/>
      <bottom/>
    </border>
    <border>
      <left style="thin"/>
      <right style="medium"/>
      <top style="thin"/>
      <bottom style="thin"/>
    </border>
    <border>
      <left style="thin"/>
      <right/>
      <top/>
      <bottom style="medium"/>
    </border>
    <border>
      <left style="thin"/>
      <right style="thin"/>
      <top/>
      <bottom style="medium"/>
    </border>
    <border>
      <left style="thin"/>
      <right style="medium"/>
      <top/>
      <bottom style="mediu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25">
    <xf numFmtId="0" fontId="0" fillId="0" borderId="0" xfId="0"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2" fontId="0" fillId="0" borderId="11" xfId="0" applyNumberFormat="1" applyBorder="1" applyAlignment="1">
      <alignment horizontal="center"/>
    </xf>
    <xf numFmtId="0" fontId="0" fillId="0" borderId="11" xfId="0" applyBorder="1" applyAlignment="1">
      <alignment/>
    </xf>
    <xf numFmtId="0" fontId="0" fillId="0" borderId="12" xfId="0" applyBorder="1" applyAlignment="1">
      <alignment/>
    </xf>
    <xf numFmtId="0" fontId="0" fillId="0" borderId="10" xfId="0" applyFill="1" applyBorder="1" applyAlignment="1">
      <alignment horizontal="center"/>
    </xf>
    <xf numFmtId="49" fontId="0" fillId="0" borderId="12" xfId="0" applyNumberFormat="1" applyBorder="1" applyAlignment="1">
      <alignment horizontal="center"/>
    </xf>
    <xf numFmtId="0" fontId="1" fillId="0" borderId="0" xfId="0" applyFont="1" applyAlignment="1">
      <alignment horizontal="center"/>
    </xf>
    <xf numFmtId="0" fontId="56" fillId="0" borderId="14" xfId="0" applyFon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3" fillId="0" borderId="17" xfId="0" applyFont="1" applyBorder="1" applyAlignment="1">
      <alignment horizontal="center"/>
    </xf>
    <xf numFmtId="0" fontId="0" fillId="0" borderId="12" xfId="0" applyFont="1" applyBorder="1" applyAlignment="1">
      <alignment horizontal="center"/>
    </xf>
    <xf numFmtId="0" fontId="0" fillId="0" borderId="18" xfId="0" applyFont="1" applyBorder="1" applyAlignment="1">
      <alignment horizontal="center"/>
    </xf>
    <xf numFmtId="0" fontId="1" fillId="0" borderId="19" xfId="0" applyFont="1" applyBorder="1" applyAlignment="1">
      <alignment horizontal="center"/>
    </xf>
    <xf numFmtId="0" fontId="0" fillId="0" borderId="11" xfId="0" applyBorder="1" applyAlignment="1">
      <alignment/>
    </xf>
    <xf numFmtId="164" fontId="0" fillId="0" borderId="11" xfId="44" applyNumberFormat="1" applyFont="1" applyBorder="1" applyAlignment="1">
      <alignment/>
    </xf>
    <xf numFmtId="165" fontId="0" fillId="0" borderId="11" xfId="42" applyNumberFormat="1" applyFont="1" applyBorder="1" applyAlignment="1">
      <alignment/>
    </xf>
    <xf numFmtId="0" fontId="0" fillId="0" borderId="11" xfId="0" applyFont="1" applyBorder="1" applyAlignment="1">
      <alignment/>
    </xf>
    <xf numFmtId="0" fontId="0" fillId="0" borderId="12" xfId="0" applyFont="1" applyBorder="1" applyAlignment="1">
      <alignment/>
    </xf>
    <xf numFmtId="165" fontId="4" fillId="0" borderId="11" xfId="42" applyNumberFormat="1" applyFont="1" applyBorder="1" applyAlignment="1">
      <alignment/>
    </xf>
    <xf numFmtId="0" fontId="5" fillId="0" borderId="11" xfId="0" applyFont="1" applyBorder="1" applyAlignment="1">
      <alignment horizontal="center"/>
    </xf>
    <xf numFmtId="164" fontId="5" fillId="0" borderId="11" xfId="44" applyNumberFormat="1" applyFont="1" applyBorder="1" applyAlignment="1">
      <alignment/>
    </xf>
    <xf numFmtId="43" fontId="0" fillId="0" borderId="11" xfId="42" applyFont="1" applyBorder="1" applyAlignment="1">
      <alignment/>
    </xf>
    <xf numFmtId="0" fontId="0" fillId="0" borderId="20" xfId="0" applyFont="1" applyBorder="1" applyAlignment="1">
      <alignment/>
    </xf>
    <xf numFmtId="43" fontId="0" fillId="33" borderId="11" xfId="42" applyFont="1" applyFill="1" applyBorder="1" applyAlignment="1">
      <alignment/>
    </xf>
    <xf numFmtId="43" fontId="0" fillId="8" borderId="11" xfId="42" applyNumberFormat="1" applyFont="1" applyFill="1" applyBorder="1" applyAlignment="1">
      <alignment/>
    </xf>
    <xf numFmtId="0" fontId="0" fillId="0" borderId="21" xfId="0" applyFont="1" applyBorder="1" applyAlignment="1">
      <alignment/>
    </xf>
    <xf numFmtId="0" fontId="5" fillId="0" borderId="13" xfId="0" applyFont="1" applyBorder="1" applyAlignment="1">
      <alignment/>
    </xf>
    <xf numFmtId="164" fontId="0" fillId="0" borderId="13" xfId="44" applyNumberFormat="1" applyFont="1" applyBorder="1" applyAlignment="1">
      <alignment/>
    </xf>
    <xf numFmtId="0" fontId="0" fillId="0" borderId="22" xfId="0" applyFont="1" applyBorder="1" applyAlignment="1">
      <alignment/>
    </xf>
    <xf numFmtId="44" fontId="0" fillId="33" borderId="11" xfId="44" applyNumberFormat="1" applyFont="1" applyFill="1" applyBorder="1" applyAlignment="1">
      <alignment/>
    </xf>
    <xf numFmtId="43" fontId="4" fillId="8" borderId="11" xfId="42" applyFont="1" applyFill="1" applyBorder="1" applyAlignment="1">
      <alignment/>
    </xf>
    <xf numFmtId="43" fontId="0" fillId="0" borderId="23" xfId="42" applyFont="1" applyBorder="1" applyAlignment="1">
      <alignment/>
    </xf>
    <xf numFmtId="0" fontId="0" fillId="0" borderId="20" xfId="0" applyBorder="1" applyAlignment="1">
      <alignment/>
    </xf>
    <xf numFmtId="0" fontId="1" fillId="0" borderId="0" xfId="0" applyFont="1" applyBorder="1" applyAlignment="1">
      <alignment horizontal="center"/>
    </xf>
    <xf numFmtId="0" fontId="0" fillId="0" borderId="0" xfId="0" applyBorder="1" applyAlignment="1">
      <alignment/>
    </xf>
    <xf numFmtId="164" fontId="0" fillId="0" borderId="0" xfId="44" applyNumberFormat="1" applyFont="1" applyBorder="1" applyAlignment="1">
      <alignment/>
    </xf>
    <xf numFmtId="165" fontId="57" fillId="0" borderId="11" xfId="42" applyNumberFormat="1" applyFont="1" applyBorder="1" applyAlignment="1">
      <alignment/>
    </xf>
    <xf numFmtId="165" fontId="0" fillId="0" borderId="11" xfId="42" applyNumberFormat="1" applyFont="1" applyBorder="1" applyAlignment="1">
      <alignment/>
    </xf>
    <xf numFmtId="43" fontId="0" fillId="8" borderId="11" xfId="42" applyFont="1" applyFill="1" applyBorder="1" applyAlignment="1">
      <alignment/>
    </xf>
    <xf numFmtId="44" fontId="0" fillId="33" borderId="10" xfId="44" applyFont="1" applyFill="1" applyBorder="1" applyAlignment="1">
      <alignment/>
    </xf>
    <xf numFmtId="43" fontId="4" fillId="8" borderId="11" xfId="42" applyNumberFormat="1" applyFont="1" applyFill="1" applyBorder="1" applyAlignment="1">
      <alignment/>
    </xf>
    <xf numFmtId="0" fontId="5" fillId="0" borderId="22" xfId="0" applyFont="1" applyBorder="1" applyAlignment="1">
      <alignment horizontal="center"/>
    </xf>
    <xf numFmtId="44" fontId="0" fillId="8" borderId="11" xfId="44" applyFont="1" applyFill="1" applyBorder="1" applyAlignment="1">
      <alignment/>
    </xf>
    <xf numFmtId="0" fontId="58" fillId="0" borderId="20" xfId="0" applyFont="1" applyFill="1" applyBorder="1" applyAlignment="1">
      <alignment/>
    </xf>
    <xf numFmtId="0" fontId="1" fillId="0" borderId="0" xfId="0" applyFont="1" applyAlignment="1">
      <alignment/>
    </xf>
    <xf numFmtId="0" fontId="0" fillId="0" borderId="24" xfId="0" applyBorder="1" applyAlignment="1">
      <alignment horizontal="center"/>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28" fillId="0" borderId="25" xfId="0" applyFont="1" applyBorder="1" applyAlignment="1">
      <alignment/>
    </xf>
    <xf numFmtId="0" fontId="27" fillId="0" borderId="26" xfId="0" applyFont="1" applyBorder="1" applyAlignment="1">
      <alignment horizontal="center"/>
    </xf>
    <xf numFmtId="0" fontId="27" fillId="0" borderId="25" xfId="0" applyFont="1" applyBorder="1" applyAlignment="1">
      <alignment horizontal="center"/>
    </xf>
    <xf numFmtId="0" fontId="28" fillId="0" borderId="10" xfId="0" applyFont="1" applyBorder="1" applyAlignment="1">
      <alignment/>
    </xf>
    <xf numFmtId="0" fontId="28" fillId="0" borderId="27" xfId="0" applyFont="1" applyBorder="1" applyAlignment="1">
      <alignment/>
    </xf>
    <xf numFmtId="0" fontId="28" fillId="0" borderId="28" xfId="0" applyFont="1" applyBorder="1" applyAlignment="1">
      <alignment horizontal="center"/>
    </xf>
    <xf numFmtId="0" fontId="28" fillId="0" borderId="27" xfId="0" applyFont="1" applyBorder="1" applyAlignment="1">
      <alignment horizontal="center"/>
    </xf>
    <xf numFmtId="1" fontId="28" fillId="0" borderId="28" xfId="0" applyNumberFormat="1" applyFont="1" applyBorder="1" applyAlignment="1">
      <alignment horizontal="center"/>
    </xf>
    <xf numFmtId="0" fontId="28" fillId="0" borderId="11" xfId="0" applyFont="1" applyBorder="1" applyAlignment="1">
      <alignment horizontal="center"/>
    </xf>
    <xf numFmtId="0" fontId="28" fillId="4" borderId="28" xfId="0" applyFont="1" applyFill="1" applyBorder="1" applyAlignment="1">
      <alignment horizontal="center"/>
    </xf>
    <xf numFmtId="0" fontId="28" fillId="4" borderId="27" xfId="0" applyFont="1" applyFill="1" applyBorder="1" applyAlignment="1">
      <alignment horizontal="center"/>
    </xf>
    <xf numFmtId="0" fontId="28" fillId="0" borderId="11" xfId="0" applyFont="1" applyBorder="1" applyAlignment="1">
      <alignment/>
    </xf>
    <xf numFmtId="0" fontId="28" fillId="0" borderId="29" xfId="0" applyFont="1" applyBorder="1" applyAlignment="1">
      <alignment/>
    </xf>
    <xf numFmtId="1" fontId="28" fillId="0" borderId="30" xfId="0" applyNumberFormat="1" applyFont="1" applyBorder="1" applyAlignment="1">
      <alignment horizontal="center"/>
    </xf>
    <xf numFmtId="1" fontId="28" fillId="0" borderId="29" xfId="0" applyNumberFormat="1" applyFont="1" applyBorder="1" applyAlignment="1">
      <alignment horizontal="center"/>
    </xf>
    <xf numFmtId="0" fontId="27" fillId="0" borderId="13" xfId="0" applyFont="1" applyBorder="1" applyAlignment="1">
      <alignment/>
    </xf>
    <xf numFmtId="9" fontId="27" fillId="0" borderId="31" xfId="57" applyFont="1" applyBorder="1" applyAlignment="1">
      <alignment horizontal="center"/>
    </xf>
    <xf numFmtId="9" fontId="27" fillId="0" borderId="13" xfId="57" applyFont="1" applyBorder="1" applyAlignment="1">
      <alignment horizontal="center"/>
    </xf>
    <xf numFmtId="9" fontId="27" fillId="0" borderId="13" xfId="0" applyNumberFormat="1" applyFont="1" applyBorder="1" applyAlignment="1">
      <alignment horizontal="center"/>
    </xf>
    <xf numFmtId="0" fontId="29" fillId="0" borderId="10" xfId="0" applyFont="1" applyBorder="1" applyAlignment="1" quotePrefix="1">
      <alignment horizontal="center" vertical="top"/>
    </xf>
    <xf numFmtId="0" fontId="27" fillId="3" borderId="32" xfId="0" applyFont="1" applyFill="1" applyBorder="1" applyAlignment="1">
      <alignment horizontal="left" vertical="center"/>
    </xf>
    <xf numFmtId="0" fontId="27" fillId="0" borderId="13" xfId="0" applyFont="1" applyBorder="1" applyAlignment="1">
      <alignment horizontal="center" vertical="center" wrapText="1"/>
    </xf>
    <xf numFmtId="0" fontId="28" fillId="0" borderId="33" xfId="0" applyFont="1" applyBorder="1" applyAlignment="1">
      <alignment/>
    </xf>
    <xf numFmtId="0" fontId="28" fillId="4" borderId="27" xfId="0" applyFont="1" applyFill="1" applyBorder="1" applyAlignment="1">
      <alignment/>
    </xf>
    <xf numFmtId="0" fontId="27" fillId="0" borderId="13" xfId="0" applyFont="1" applyFill="1" applyBorder="1" applyAlignment="1">
      <alignment horizontal="left"/>
    </xf>
    <xf numFmtId="0" fontId="0" fillId="0" borderId="0" xfId="0" applyBorder="1" applyAlignment="1">
      <alignment horizontal="center"/>
    </xf>
    <xf numFmtId="43" fontId="0" fillId="0" borderId="23" xfId="42" applyFont="1" applyFill="1" applyBorder="1" applyAlignment="1">
      <alignment/>
    </xf>
    <xf numFmtId="0" fontId="5" fillId="0" borderId="12" xfId="0" applyFont="1" applyFill="1" applyBorder="1" applyAlignment="1">
      <alignment horizontal="center"/>
    </xf>
    <xf numFmtId="0" fontId="5" fillId="0" borderId="21" xfId="0" applyFont="1" applyFill="1" applyBorder="1" applyAlignment="1">
      <alignment horizontal="center"/>
    </xf>
    <xf numFmtId="0" fontId="59" fillId="0" borderId="34" xfId="0" applyFont="1" applyFill="1" applyBorder="1" applyAlignment="1">
      <alignment horizontal="center"/>
    </xf>
    <xf numFmtId="165" fontId="60" fillId="0" borderId="11" xfId="42" applyNumberFormat="1" applyFont="1" applyFill="1" applyBorder="1" applyAlignment="1">
      <alignment/>
    </xf>
    <xf numFmtId="165" fontId="60" fillId="0" borderId="11" xfId="42" applyNumberFormat="1" applyFont="1" applyBorder="1" applyAlignment="1">
      <alignment/>
    </xf>
    <xf numFmtId="165" fontId="61" fillId="0" borderId="11" xfId="42" applyNumberFormat="1" applyFont="1" applyBorder="1" applyAlignment="1">
      <alignment/>
    </xf>
    <xf numFmtId="164" fontId="28" fillId="0" borderId="25" xfId="44" applyNumberFormat="1" applyFont="1" applyBorder="1" applyAlignment="1">
      <alignment/>
    </xf>
    <xf numFmtId="164" fontId="28" fillId="0" borderId="27" xfId="42" applyNumberFormat="1" applyFont="1" applyBorder="1" applyAlignment="1">
      <alignment/>
    </xf>
    <xf numFmtId="164" fontId="28" fillId="0" borderId="35" xfId="44" applyNumberFormat="1" applyFont="1" applyBorder="1" applyAlignment="1">
      <alignment/>
    </xf>
    <xf numFmtId="164" fontId="28" fillId="0" borderId="36" xfId="42" applyNumberFormat="1" applyFont="1" applyBorder="1" applyAlignment="1">
      <alignment/>
    </xf>
    <xf numFmtId="164" fontId="28" fillId="0" borderId="37" xfId="42" applyNumberFormat="1" applyFont="1" applyBorder="1" applyAlignment="1">
      <alignment/>
    </xf>
    <xf numFmtId="164" fontId="27" fillId="3" borderId="38" xfId="44" applyNumberFormat="1" applyFont="1" applyFill="1" applyBorder="1" applyAlignment="1">
      <alignment/>
    </xf>
    <xf numFmtId="164" fontId="27" fillId="0" borderId="13" xfId="44" applyNumberFormat="1" applyFont="1" applyBorder="1" applyAlignment="1">
      <alignment/>
    </xf>
    <xf numFmtId="164" fontId="27" fillId="3" borderId="13" xfId="0" applyNumberFormat="1" applyFont="1" applyFill="1" applyBorder="1" applyAlignment="1">
      <alignment vertical="center"/>
    </xf>
    <xf numFmtId="165" fontId="0" fillId="0" borderId="12" xfId="42" applyNumberFormat="1" applyFont="1" applyBorder="1" applyAlignment="1">
      <alignment/>
    </xf>
    <xf numFmtId="164" fontId="5" fillId="0" borderId="13" xfId="44" applyNumberFormat="1" applyFont="1" applyBorder="1" applyAlignment="1">
      <alignment/>
    </xf>
    <xf numFmtId="0" fontId="27" fillId="0" borderId="13" xfId="0" applyFont="1" applyBorder="1" applyAlignment="1">
      <alignment horizontal="center" vertical="center"/>
    </xf>
    <xf numFmtId="1" fontId="28" fillId="0" borderId="39" xfId="0" applyNumberFormat="1" applyFont="1" applyBorder="1" applyAlignment="1">
      <alignment horizontal="center"/>
    </xf>
    <xf numFmtId="1" fontId="28" fillId="0" borderId="33" xfId="0" applyNumberFormat="1" applyFont="1" applyBorder="1" applyAlignment="1">
      <alignment horizontal="center"/>
    </xf>
    <xf numFmtId="0" fontId="0" fillId="34" borderId="0" xfId="0" applyFill="1" applyAlignment="1">
      <alignment/>
    </xf>
    <xf numFmtId="0" fontId="54" fillId="34" borderId="40" xfId="0" applyFont="1" applyFill="1" applyBorder="1" applyAlignment="1">
      <alignment/>
    </xf>
    <xf numFmtId="0" fontId="0" fillId="34" borderId="41" xfId="0" applyFill="1" applyBorder="1" applyAlignment="1">
      <alignment/>
    </xf>
    <xf numFmtId="0" fontId="0" fillId="34" borderId="42" xfId="0" applyFill="1" applyBorder="1" applyAlignment="1">
      <alignment/>
    </xf>
    <xf numFmtId="0" fontId="0" fillId="34" borderId="43" xfId="0" applyFill="1" applyBorder="1" applyAlignment="1">
      <alignment/>
    </xf>
    <xf numFmtId="0" fontId="54" fillId="34" borderId="44" xfId="0" applyFont="1" applyFill="1" applyBorder="1" applyAlignment="1">
      <alignment/>
    </xf>
    <xf numFmtId="0" fontId="0" fillId="34" borderId="0" xfId="0" applyFill="1" applyBorder="1" applyAlignment="1">
      <alignment/>
    </xf>
    <xf numFmtId="0" fontId="0" fillId="34" borderId="31" xfId="0" applyFill="1" applyBorder="1" applyAlignment="1">
      <alignment/>
    </xf>
    <xf numFmtId="0" fontId="0" fillId="34" borderId="45" xfId="0" applyFill="1" applyBorder="1" applyAlignment="1">
      <alignment/>
    </xf>
    <xf numFmtId="0" fontId="0" fillId="34" borderId="44" xfId="0" applyFill="1" applyBorder="1" applyAlignment="1">
      <alignment/>
    </xf>
    <xf numFmtId="0" fontId="54" fillId="34" borderId="46" xfId="0" applyFont="1" applyFill="1" applyBorder="1" applyAlignment="1">
      <alignment horizontal="center"/>
    </xf>
    <xf numFmtId="0" fontId="0" fillId="34" borderId="13" xfId="0" applyFill="1" applyBorder="1" applyAlignment="1">
      <alignment/>
    </xf>
    <xf numFmtId="0" fontId="54" fillId="34" borderId="0" xfId="0" applyFont="1" applyFill="1" applyBorder="1" applyAlignment="1">
      <alignment/>
    </xf>
    <xf numFmtId="0" fontId="0" fillId="34" borderId="47" xfId="0" applyFill="1" applyBorder="1" applyAlignment="1">
      <alignment/>
    </xf>
    <xf numFmtId="0" fontId="0" fillId="0" borderId="13" xfId="0" applyBorder="1" applyAlignment="1">
      <alignment horizontal="center" vertical="center"/>
    </xf>
    <xf numFmtId="0" fontId="0" fillId="0" borderId="10" xfId="0" applyBorder="1" applyAlignment="1" quotePrefix="1">
      <alignment horizontal="center" vertical="center"/>
    </xf>
    <xf numFmtId="0" fontId="0" fillId="0" borderId="12" xfId="0" applyFill="1" applyBorder="1" applyAlignment="1">
      <alignment horizontal="center" vertical="center"/>
    </xf>
    <xf numFmtId="0" fontId="0" fillId="0" borderId="48" xfId="0" applyBorder="1" applyAlignment="1">
      <alignment horizontal="center"/>
    </xf>
    <xf numFmtId="0" fontId="0" fillId="0" borderId="13" xfId="0" applyBorder="1" applyAlignment="1">
      <alignment/>
    </xf>
    <xf numFmtId="0" fontId="0" fillId="0" borderId="46" xfId="0" applyBorder="1" applyAlignment="1">
      <alignment horizontal="center"/>
    </xf>
    <xf numFmtId="0" fontId="0" fillId="0" borderId="13" xfId="0" applyBorder="1" applyAlignment="1">
      <alignment horizontal="left" indent="1"/>
    </xf>
    <xf numFmtId="0" fontId="0" fillId="34" borderId="0" xfId="0" applyFill="1" applyBorder="1" applyAlignment="1">
      <alignment horizontal="center"/>
    </xf>
    <xf numFmtId="0" fontId="0" fillId="34" borderId="0" xfId="0" applyFill="1" applyAlignment="1">
      <alignment vertical="center"/>
    </xf>
    <xf numFmtId="0" fontId="0" fillId="34" borderId="49" xfId="0" applyFill="1" applyBorder="1" applyAlignment="1">
      <alignment vertical="center"/>
    </xf>
    <xf numFmtId="0" fontId="0" fillId="34" borderId="24" xfId="0" applyFill="1" applyBorder="1" applyAlignment="1">
      <alignment vertical="center"/>
    </xf>
    <xf numFmtId="0" fontId="0" fillId="34" borderId="50" xfId="0" applyFill="1" applyBorder="1" applyAlignment="1">
      <alignment vertical="center"/>
    </xf>
    <xf numFmtId="0" fontId="0" fillId="0" borderId="0" xfId="0" applyAlignment="1">
      <alignment vertical="center"/>
    </xf>
    <xf numFmtId="0" fontId="0" fillId="34" borderId="49" xfId="0" applyFill="1" applyBorder="1" applyAlignment="1">
      <alignment/>
    </xf>
    <xf numFmtId="0" fontId="0" fillId="34" borderId="24" xfId="0" applyFill="1" applyBorder="1" applyAlignment="1">
      <alignment/>
    </xf>
    <xf numFmtId="0" fontId="0" fillId="34" borderId="50" xfId="0" applyFill="1" applyBorder="1" applyAlignment="1">
      <alignment/>
    </xf>
    <xf numFmtId="0" fontId="1" fillId="34" borderId="0" xfId="0" applyFont="1" applyFill="1" applyAlignment="1">
      <alignment horizontal="center"/>
    </xf>
    <xf numFmtId="0" fontId="1" fillId="34" borderId="0" xfId="0" applyFont="1" applyFill="1" applyAlignment="1">
      <alignment/>
    </xf>
    <xf numFmtId="0" fontId="0" fillId="34" borderId="40" xfId="0" applyFill="1" applyBorder="1" applyAlignment="1">
      <alignment/>
    </xf>
    <xf numFmtId="0" fontId="1" fillId="34" borderId="43" xfId="0" applyFont="1" applyFill="1" applyBorder="1" applyAlignment="1">
      <alignment/>
    </xf>
    <xf numFmtId="0" fontId="1" fillId="34" borderId="0" xfId="0" applyFont="1" applyFill="1" applyBorder="1" applyAlignment="1">
      <alignment horizontal="center"/>
    </xf>
    <xf numFmtId="0" fontId="1" fillId="34" borderId="45" xfId="0" applyFont="1" applyFill="1" applyBorder="1" applyAlignment="1">
      <alignment/>
    </xf>
    <xf numFmtId="165" fontId="1" fillId="34" borderId="45" xfId="42" applyNumberFormat="1" applyFont="1" applyFill="1" applyBorder="1" applyAlignment="1">
      <alignment/>
    </xf>
    <xf numFmtId="165" fontId="1" fillId="34" borderId="45" xfId="42" applyNumberFormat="1" applyFont="1" applyFill="1" applyBorder="1" applyAlignment="1" quotePrefix="1">
      <alignment/>
    </xf>
    <xf numFmtId="165" fontId="1" fillId="34" borderId="45" xfId="0" applyNumberFormat="1" applyFont="1" applyFill="1" applyBorder="1" applyAlignment="1" quotePrefix="1">
      <alignment/>
    </xf>
    <xf numFmtId="0" fontId="1" fillId="34" borderId="45" xfId="0" applyFont="1" applyFill="1" applyBorder="1" applyAlignment="1" quotePrefix="1">
      <alignment/>
    </xf>
    <xf numFmtId="44" fontId="1" fillId="34" borderId="45" xfId="0" applyNumberFormat="1" applyFont="1" applyFill="1" applyBorder="1" applyAlignment="1">
      <alignment/>
    </xf>
    <xf numFmtId="43" fontId="0" fillId="34" borderId="0" xfId="0" applyNumberFormat="1" applyFill="1" applyBorder="1" applyAlignment="1">
      <alignment/>
    </xf>
    <xf numFmtId="43" fontId="1" fillId="34" borderId="45" xfId="0" applyNumberFormat="1" applyFont="1" applyFill="1" applyBorder="1" applyAlignment="1">
      <alignment/>
    </xf>
    <xf numFmtId="0" fontId="0" fillId="34" borderId="0" xfId="0" applyFont="1" applyFill="1" applyBorder="1" applyAlignment="1" quotePrefix="1">
      <alignment/>
    </xf>
    <xf numFmtId="0" fontId="1" fillId="34" borderId="24" xfId="0" applyFont="1" applyFill="1" applyBorder="1" applyAlignment="1">
      <alignment horizontal="center"/>
    </xf>
    <xf numFmtId="0" fontId="1" fillId="34" borderId="50" xfId="0" applyFont="1" applyFill="1" applyBorder="1" applyAlignment="1">
      <alignment/>
    </xf>
    <xf numFmtId="0" fontId="1" fillId="0" borderId="17" xfId="0" applyFont="1" applyBorder="1" applyAlignment="1">
      <alignment horizontal="center"/>
    </xf>
    <xf numFmtId="0" fontId="0" fillId="0" borderId="23" xfId="0" applyFont="1" applyBorder="1" applyAlignment="1">
      <alignment horizontal="center"/>
    </xf>
    <xf numFmtId="0" fontId="0" fillId="0" borderId="51" xfId="0" applyBorder="1" applyAlignment="1">
      <alignment horizontal="center"/>
    </xf>
    <xf numFmtId="0" fontId="1" fillId="0" borderId="40" xfId="0" applyFont="1" applyBorder="1" applyAlignment="1">
      <alignment horizontal="center"/>
    </xf>
    <xf numFmtId="0" fontId="0" fillId="0" borderId="15" xfId="0" applyBorder="1" applyAlignment="1">
      <alignment/>
    </xf>
    <xf numFmtId="164" fontId="0" fillId="0" borderId="15" xfId="44" applyNumberFormat="1" applyFont="1" applyBorder="1" applyAlignment="1">
      <alignment/>
    </xf>
    <xf numFmtId="164" fontId="0" fillId="0" borderId="16" xfId="44" applyNumberFormat="1" applyFont="1" applyBorder="1" applyAlignment="1">
      <alignment/>
    </xf>
    <xf numFmtId="0" fontId="1" fillId="0" borderId="44" xfId="0" applyFont="1" applyBorder="1" applyAlignment="1">
      <alignment horizontal="center"/>
    </xf>
    <xf numFmtId="165" fontId="0" fillId="0" borderId="52" xfId="42" applyNumberFormat="1" applyFont="1" applyBorder="1" applyAlignment="1">
      <alignment/>
    </xf>
    <xf numFmtId="164" fontId="0" fillId="0" borderId="52" xfId="44" applyNumberFormat="1" applyFont="1" applyBorder="1" applyAlignment="1">
      <alignment/>
    </xf>
    <xf numFmtId="43" fontId="0" fillId="8" borderId="52" xfId="42" applyNumberFormat="1" applyFont="1" applyFill="1" applyBorder="1" applyAlignment="1">
      <alignment/>
    </xf>
    <xf numFmtId="165" fontId="4" fillId="0" borderId="52" xfId="42" applyNumberFormat="1" applyFont="1" applyBorder="1" applyAlignment="1">
      <alignment/>
    </xf>
    <xf numFmtId="164" fontId="0" fillId="0" borderId="45" xfId="44" applyNumberFormat="1" applyFont="1" applyBorder="1" applyAlignment="1">
      <alignment/>
    </xf>
    <xf numFmtId="0" fontId="1" fillId="0" borderId="53" xfId="0" applyFont="1" applyBorder="1" applyAlignment="1">
      <alignment horizontal="center"/>
    </xf>
    <xf numFmtId="164" fontId="0" fillId="0" borderId="54" xfId="44" applyNumberFormat="1" applyFont="1" applyBorder="1" applyAlignment="1">
      <alignment/>
    </xf>
    <xf numFmtId="44" fontId="0" fillId="33" borderId="52" xfId="44" applyNumberFormat="1" applyFont="1" applyFill="1" applyBorder="1" applyAlignment="1">
      <alignment/>
    </xf>
    <xf numFmtId="43" fontId="4" fillId="8" borderId="52" xfId="42" applyFont="1" applyFill="1" applyBorder="1" applyAlignment="1">
      <alignment/>
    </xf>
    <xf numFmtId="43" fontId="58" fillId="0" borderId="52" xfId="42" applyFont="1" applyBorder="1" applyAlignment="1">
      <alignment/>
    </xf>
    <xf numFmtId="165" fontId="60" fillId="0" borderId="52" xfId="42" applyNumberFormat="1" applyFont="1" applyBorder="1" applyAlignment="1">
      <alignment/>
    </xf>
    <xf numFmtId="0" fontId="0" fillId="0" borderId="55" xfId="0" applyFont="1" applyBorder="1" applyAlignment="1">
      <alignment/>
    </xf>
    <xf numFmtId="164" fontId="5" fillId="0" borderId="56" xfId="44" applyNumberFormat="1" applyFont="1" applyBorder="1" applyAlignment="1">
      <alignment/>
    </xf>
    <xf numFmtId="164" fontId="62" fillId="0" borderId="57" xfId="44" applyNumberFormat="1" applyFont="1" applyBorder="1" applyAlignment="1">
      <alignment/>
    </xf>
    <xf numFmtId="165" fontId="57" fillId="0" borderId="52" xfId="42" applyNumberFormat="1" applyFont="1" applyBorder="1" applyAlignment="1">
      <alignment/>
    </xf>
    <xf numFmtId="43" fontId="0" fillId="8" borderId="52" xfId="42" applyFont="1" applyFill="1" applyBorder="1" applyAlignment="1">
      <alignment/>
    </xf>
    <xf numFmtId="164" fontId="62" fillId="0" borderId="56" xfId="44" applyNumberFormat="1" applyFont="1" applyBorder="1" applyAlignment="1">
      <alignment/>
    </xf>
    <xf numFmtId="0" fontId="1" fillId="0" borderId="14" xfId="0" applyFont="1" applyBorder="1" applyAlignment="1">
      <alignment horizontal="center"/>
    </xf>
    <xf numFmtId="0" fontId="5" fillId="0" borderId="15" xfId="0" applyFont="1" applyBorder="1" applyAlignment="1">
      <alignment horizontal="center"/>
    </xf>
    <xf numFmtId="44" fontId="0" fillId="33" borderId="51" xfId="44" applyFont="1" applyFill="1" applyBorder="1" applyAlignment="1">
      <alignment/>
    </xf>
    <xf numFmtId="43" fontId="4" fillId="8" borderId="52" xfId="42" applyNumberFormat="1" applyFont="1" applyFill="1" applyBorder="1" applyAlignment="1">
      <alignment/>
    </xf>
    <xf numFmtId="44" fontId="0" fillId="8" borderId="51" xfId="44" applyFont="1" applyFill="1" applyBorder="1" applyAlignment="1">
      <alignment/>
    </xf>
    <xf numFmtId="0" fontId="1" fillId="0" borderId="49" xfId="0" applyFont="1" applyBorder="1" applyAlignment="1">
      <alignment horizontal="center"/>
    </xf>
    <xf numFmtId="0" fontId="28" fillId="0" borderId="0" xfId="0" applyFont="1" applyBorder="1" applyAlignment="1">
      <alignment/>
    </xf>
    <xf numFmtId="0" fontId="28" fillId="34" borderId="0" xfId="0" applyFont="1" applyFill="1" applyBorder="1" applyAlignment="1">
      <alignment/>
    </xf>
    <xf numFmtId="0" fontId="29" fillId="34" borderId="0" xfId="0" applyFont="1" applyFill="1" applyBorder="1" applyAlignment="1">
      <alignment horizontal="center" vertical="top"/>
    </xf>
    <xf numFmtId="2" fontId="28" fillId="34" borderId="0" xfId="0" applyNumberFormat="1" applyFont="1" applyFill="1" applyBorder="1" applyAlignment="1">
      <alignment/>
    </xf>
    <xf numFmtId="0" fontId="6" fillId="34" borderId="24" xfId="0" applyFont="1" applyFill="1" applyBorder="1" applyAlignment="1">
      <alignment horizontal="center" vertical="top"/>
    </xf>
    <xf numFmtId="0" fontId="0" fillId="0" borderId="52" xfId="0" applyBorder="1" applyAlignment="1">
      <alignment/>
    </xf>
    <xf numFmtId="165" fontId="58" fillId="0" borderId="12" xfId="42" applyNumberFormat="1" applyFont="1" applyBorder="1" applyAlignment="1">
      <alignment/>
    </xf>
    <xf numFmtId="165" fontId="58" fillId="0" borderId="18" xfId="42" applyNumberFormat="1" applyFont="1" applyBorder="1" applyAlignment="1">
      <alignment/>
    </xf>
    <xf numFmtId="164" fontId="62" fillId="0" borderId="12" xfId="44" applyNumberFormat="1" applyFont="1" applyBorder="1" applyAlignment="1">
      <alignment/>
    </xf>
    <xf numFmtId="164" fontId="0" fillId="0" borderId="12" xfId="44" applyNumberFormat="1" applyFont="1" applyBorder="1" applyAlignment="1">
      <alignment/>
    </xf>
    <xf numFmtId="165" fontId="0" fillId="0" borderId="18" xfId="42" applyNumberFormat="1" applyFont="1" applyBorder="1" applyAlignment="1">
      <alignment/>
    </xf>
    <xf numFmtId="164" fontId="5" fillId="0" borderId="52" xfId="44" applyNumberFormat="1" applyFont="1" applyBorder="1" applyAlignment="1">
      <alignment/>
    </xf>
    <xf numFmtId="165" fontId="61" fillId="0" borderId="52" xfId="42" applyNumberFormat="1" applyFont="1" applyBorder="1" applyAlignment="1">
      <alignment/>
    </xf>
    <xf numFmtId="165" fontId="0" fillId="0" borderId="52" xfId="42" applyNumberFormat="1" applyFont="1" applyBorder="1" applyAlignment="1">
      <alignment/>
    </xf>
    <xf numFmtId="43" fontId="0" fillId="0" borderId="52" xfId="42" applyFont="1" applyFill="1" applyBorder="1" applyAlignment="1">
      <alignment/>
    </xf>
    <xf numFmtId="43" fontId="0" fillId="33" borderId="52" xfId="42" applyFont="1" applyFill="1" applyBorder="1" applyAlignment="1">
      <alignment/>
    </xf>
    <xf numFmtId="165" fontId="60" fillId="0" borderId="52" xfId="42" applyNumberFormat="1" applyFont="1" applyFill="1" applyBorder="1" applyAlignment="1">
      <alignment/>
    </xf>
    <xf numFmtId="0" fontId="0" fillId="0" borderId="22" xfId="0" applyBorder="1" applyAlignment="1">
      <alignment/>
    </xf>
    <xf numFmtId="164" fontId="5" fillId="0" borderId="12" xfId="44" applyNumberFormat="1" applyFont="1" applyBorder="1" applyAlignment="1">
      <alignment/>
    </xf>
    <xf numFmtId="0" fontId="1" fillId="0" borderId="44" xfId="0" applyFont="1" applyBorder="1" applyAlignment="1">
      <alignment horizontal="center"/>
    </xf>
    <xf numFmtId="0" fontId="63" fillId="0" borderId="0" xfId="0" applyFont="1" applyAlignment="1">
      <alignment/>
    </xf>
    <xf numFmtId="0" fontId="64" fillId="10" borderId="0" xfId="0" applyFont="1" applyFill="1" applyAlignment="1">
      <alignment horizontal="left" vertical="center" wrapText="1"/>
    </xf>
    <xf numFmtId="0" fontId="63" fillId="0" borderId="0" xfId="0" applyFont="1" applyAlignment="1">
      <alignment horizontal="left"/>
    </xf>
    <xf numFmtId="0" fontId="63" fillId="8" borderId="0" xfId="0" applyFont="1" applyFill="1" applyAlignment="1">
      <alignment vertical="center"/>
    </xf>
    <xf numFmtId="0" fontId="63" fillId="0" borderId="0" xfId="0" applyFont="1" applyAlignment="1">
      <alignment vertical="center"/>
    </xf>
    <xf numFmtId="0" fontId="63" fillId="2" borderId="0" xfId="0" applyFont="1" applyFill="1" applyAlignment="1">
      <alignment vertical="center"/>
    </xf>
    <xf numFmtId="0" fontId="65" fillId="0" borderId="0" xfId="0" applyFont="1" applyAlignment="1">
      <alignment/>
    </xf>
    <xf numFmtId="0" fontId="65" fillId="0" borderId="0" xfId="0" applyFont="1" applyFill="1" applyAlignment="1">
      <alignment horizontal="left" vertical="top"/>
    </xf>
    <xf numFmtId="0" fontId="0" fillId="0" borderId="13" xfId="0" applyBorder="1" applyAlignment="1">
      <alignment horizontal="center" vertical="center"/>
    </xf>
    <xf numFmtId="0" fontId="0" fillId="0" borderId="53" xfId="0" applyBorder="1" applyAlignment="1">
      <alignment horizontal="center" vertical="center"/>
    </xf>
    <xf numFmtId="0" fontId="0" fillId="0" borderId="48" xfId="0" applyBorder="1" applyAlignment="1">
      <alignment horizontal="center" vertical="center"/>
    </xf>
    <xf numFmtId="0" fontId="0" fillId="0" borderId="32" xfId="0" applyBorder="1" applyAlignment="1">
      <alignment horizontal="center" vertical="center"/>
    </xf>
    <xf numFmtId="0" fontId="0" fillId="0" borderId="38" xfId="0" applyBorder="1" applyAlignment="1">
      <alignment horizontal="center" vertical="center"/>
    </xf>
    <xf numFmtId="0" fontId="2" fillId="34" borderId="41" xfId="0" applyFont="1" applyFill="1" applyBorder="1" applyAlignment="1">
      <alignment horizontal="center"/>
    </xf>
    <xf numFmtId="0" fontId="37" fillId="34" borderId="0" xfId="0" applyFont="1" applyFill="1" applyBorder="1" applyAlignment="1">
      <alignment horizontal="center" wrapText="1"/>
    </xf>
    <xf numFmtId="0" fontId="0" fillId="0" borderId="22"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34" borderId="41" xfId="0" applyFill="1" applyBorder="1" applyAlignment="1">
      <alignment horizontal="center"/>
    </xf>
    <xf numFmtId="0" fontId="61" fillId="34" borderId="0" xfId="0" applyFont="1" applyFill="1" applyBorder="1" applyAlignment="1">
      <alignment horizontal="center"/>
    </xf>
    <xf numFmtId="0" fontId="0" fillId="34" borderId="0" xfId="0" applyFill="1" applyBorder="1" applyAlignment="1">
      <alignment horizontal="center"/>
    </xf>
    <xf numFmtId="0" fontId="66" fillId="10" borderId="0" xfId="0" applyFont="1" applyFill="1" applyAlignment="1">
      <alignment horizontal="center" vertical="center"/>
    </xf>
    <xf numFmtId="0" fontId="63" fillId="0" borderId="0" xfId="0" applyFont="1" applyFill="1" applyAlignment="1">
      <alignment horizontal="left" vertical="top" wrapText="1"/>
    </xf>
    <xf numFmtId="0" fontId="63" fillId="0" borderId="0" xfId="0" applyFont="1" applyAlignment="1">
      <alignment horizontal="center" vertical="top"/>
    </xf>
    <xf numFmtId="0" fontId="65" fillId="0" borderId="0" xfId="0" applyFont="1" applyAlignment="1">
      <alignment horizontal="left" vertical="top"/>
    </xf>
    <xf numFmtId="0" fontId="63"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400050</xdr:colOff>
      <xdr:row>12</xdr:row>
      <xdr:rowOff>47625</xdr:rowOff>
    </xdr:from>
    <xdr:to>
      <xdr:col>6</xdr:col>
      <xdr:colOff>504825</xdr:colOff>
      <xdr:row>22</xdr:row>
      <xdr:rowOff>142875</xdr:rowOff>
    </xdr:to>
    <xdr:sp>
      <xdr:nvSpPr>
        <xdr:cNvPr id="1" name="Left-Up Arrow 6"/>
        <xdr:cNvSpPr>
          <a:spLocks/>
        </xdr:cNvSpPr>
      </xdr:nvSpPr>
      <xdr:spPr>
        <a:xfrm>
          <a:off x="6153150" y="2686050"/>
          <a:ext cx="104775" cy="2181225"/>
        </a:xfrm>
        <a:custGeom>
          <a:pathLst>
            <a:path h="2301240" w="114300">
              <a:moveTo>
                <a:pt x="0" y="2272665"/>
              </a:moveTo>
              <a:lnTo>
                <a:pt x="28575" y="2244090"/>
              </a:lnTo>
              <a:lnTo>
                <a:pt x="28575" y="2258378"/>
              </a:lnTo>
              <a:lnTo>
                <a:pt x="71438" y="2258378"/>
              </a:lnTo>
              <a:lnTo>
                <a:pt x="71438" y="28575"/>
              </a:lnTo>
              <a:lnTo>
                <a:pt x="57150" y="28575"/>
              </a:lnTo>
              <a:lnTo>
                <a:pt x="85725" y="0"/>
              </a:lnTo>
              <a:lnTo>
                <a:pt x="114300" y="28575"/>
              </a:lnTo>
              <a:lnTo>
                <a:pt x="100013" y="28575"/>
              </a:lnTo>
              <a:lnTo>
                <a:pt x="100013" y="2286953"/>
              </a:lnTo>
              <a:lnTo>
                <a:pt x="28575" y="2286953"/>
              </a:lnTo>
              <a:lnTo>
                <a:pt x="28575" y="2301240"/>
              </a:lnTo>
              <a:lnTo>
                <a:pt x="0" y="2272665"/>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U33"/>
  <sheetViews>
    <sheetView view="pageBreakPreview" zoomScale="80" zoomScaleNormal="80" zoomScaleSheetLayoutView="80" zoomScalePageLayoutView="0" workbookViewId="0" topLeftCell="A1">
      <selection activeCell="H9" sqref="H9:H10"/>
    </sheetView>
  </sheetViews>
  <sheetFormatPr defaultColWidth="9.140625" defaultRowHeight="12.75"/>
  <cols>
    <col min="1" max="1" width="1.1484375" style="0" customWidth="1"/>
    <col min="2" max="2" width="8.140625" style="0" customWidth="1"/>
    <col min="3" max="3" width="8.8515625" style="0" customWidth="1"/>
    <col min="21" max="21" width="0.85546875" style="0" customWidth="1"/>
  </cols>
  <sheetData>
    <row r="1" spans="1:21" ht="5.25" customHeight="1" thickBot="1">
      <c r="A1" s="99"/>
      <c r="B1" s="99"/>
      <c r="C1" s="99"/>
      <c r="D1" s="99"/>
      <c r="E1" s="99"/>
      <c r="F1" s="99"/>
      <c r="G1" s="99"/>
      <c r="H1" s="99"/>
      <c r="I1" s="99"/>
      <c r="J1" s="99"/>
      <c r="K1" s="99"/>
      <c r="L1" s="99"/>
      <c r="M1" s="99"/>
      <c r="N1" s="99"/>
      <c r="O1" s="99"/>
      <c r="P1" s="99"/>
      <c r="Q1" s="99"/>
      <c r="R1" s="99"/>
      <c r="S1" s="99"/>
      <c r="T1" s="99"/>
      <c r="U1" s="99"/>
    </row>
    <row r="2" spans="1:21" ht="26.25" customHeight="1">
      <c r="A2" s="99"/>
      <c r="B2" s="100" t="s">
        <v>112</v>
      </c>
      <c r="C2" s="101"/>
      <c r="D2" s="102"/>
      <c r="E2" s="102"/>
      <c r="F2" s="102"/>
      <c r="G2" s="102"/>
      <c r="H2" s="102"/>
      <c r="I2" s="102"/>
      <c r="J2" s="101"/>
      <c r="K2" s="101"/>
      <c r="L2" s="101"/>
      <c r="M2" s="101"/>
      <c r="N2" s="101"/>
      <c r="O2" s="101"/>
      <c r="P2" s="101"/>
      <c r="Q2" s="101"/>
      <c r="R2" s="101"/>
      <c r="S2" s="101"/>
      <c r="T2" s="101"/>
      <c r="U2" s="103"/>
    </row>
    <row r="3" spans="1:21" ht="26.25" customHeight="1">
      <c r="A3" s="99"/>
      <c r="B3" s="104" t="s">
        <v>113</v>
      </c>
      <c r="C3" s="105"/>
      <c r="D3" s="106"/>
      <c r="E3" s="106"/>
      <c r="F3" s="106"/>
      <c r="G3" s="106"/>
      <c r="H3" s="106"/>
      <c r="I3" s="106"/>
      <c r="J3" s="105"/>
      <c r="K3" s="105"/>
      <c r="L3" s="105"/>
      <c r="M3" s="105"/>
      <c r="N3" s="105"/>
      <c r="O3" s="105"/>
      <c r="P3" s="105"/>
      <c r="Q3" s="105"/>
      <c r="R3" s="105"/>
      <c r="S3" s="105"/>
      <c r="T3" s="105"/>
      <c r="U3" s="107"/>
    </row>
    <row r="4" spans="1:21" ht="26.25" customHeight="1">
      <c r="A4" s="99"/>
      <c r="B4" s="104" t="s">
        <v>114</v>
      </c>
      <c r="C4" s="105"/>
      <c r="D4" s="106"/>
      <c r="E4" s="106"/>
      <c r="F4" s="106"/>
      <c r="G4" s="106"/>
      <c r="H4" s="106"/>
      <c r="I4" s="106"/>
      <c r="J4" s="105"/>
      <c r="K4" s="105"/>
      <c r="L4" s="105"/>
      <c r="M4" s="105"/>
      <c r="N4" s="105"/>
      <c r="O4" s="105"/>
      <c r="P4" s="105"/>
      <c r="Q4" s="105"/>
      <c r="R4" s="105"/>
      <c r="S4" s="105"/>
      <c r="T4" s="105"/>
      <c r="U4" s="107"/>
    </row>
    <row r="5" spans="1:21" ht="12">
      <c r="A5" s="99"/>
      <c r="B5" s="108"/>
      <c r="C5" s="105"/>
      <c r="D5" s="105"/>
      <c r="E5" s="105"/>
      <c r="F5" s="105"/>
      <c r="G5" s="105"/>
      <c r="H5" s="105"/>
      <c r="I5" s="105"/>
      <c r="J5" s="105"/>
      <c r="K5" s="105"/>
      <c r="L5" s="105"/>
      <c r="M5" s="105"/>
      <c r="N5" s="105"/>
      <c r="O5" s="105"/>
      <c r="P5" s="105"/>
      <c r="Q5" s="105"/>
      <c r="R5" s="105"/>
      <c r="S5" s="105"/>
      <c r="T5" s="105"/>
      <c r="U5" s="107"/>
    </row>
    <row r="6" spans="1:21" ht="22.5" customHeight="1">
      <c r="A6" s="99"/>
      <c r="B6" s="109" t="s">
        <v>115</v>
      </c>
      <c r="C6" s="110"/>
      <c r="D6" s="105"/>
      <c r="E6" s="105"/>
      <c r="F6" s="105"/>
      <c r="G6" s="105"/>
      <c r="H6" s="105"/>
      <c r="I6" s="105"/>
      <c r="J6" s="105"/>
      <c r="K6" s="111" t="s">
        <v>116</v>
      </c>
      <c r="L6" s="105"/>
      <c r="M6" s="112"/>
      <c r="N6" s="112"/>
      <c r="O6" s="112"/>
      <c r="P6" s="105"/>
      <c r="Q6" s="105"/>
      <c r="R6" s="105"/>
      <c r="S6" s="105"/>
      <c r="T6" s="105"/>
      <c r="U6" s="107"/>
    </row>
    <row r="7" spans="1:21" ht="22.5" customHeight="1">
      <c r="A7" s="99"/>
      <c r="B7" s="109" t="s">
        <v>117</v>
      </c>
      <c r="C7" s="110"/>
      <c r="D7" s="105"/>
      <c r="E7" s="105"/>
      <c r="F7" s="105"/>
      <c r="G7" s="105"/>
      <c r="H7" s="105"/>
      <c r="I7" s="105"/>
      <c r="J7" s="105"/>
      <c r="K7" s="111" t="s">
        <v>118</v>
      </c>
      <c r="L7" s="105"/>
      <c r="M7" s="106"/>
      <c r="N7" s="106"/>
      <c r="O7" s="106"/>
      <c r="P7" s="105"/>
      <c r="Q7" s="105"/>
      <c r="R7" s="105"/>
      <c r="S7" s="105"/>
      <c r="T7" s="105"/>
      <c r="U7" s="107"/>
    </row>
    <row r="8" spans="1:21" ht="18.75" customHeight="1">
      <c r="A8" s="99"/>
      <c r="B8" s="108"/>
      <c r="C8" s="105"/>
      <c r="D8" s="105"/>
      <c r="E8" s="105"/>
      <c r="F8" s="105"/>
      <c r="G8" s="105"/>
      <c r="H8" s="105"/>
      <c r="I8" s="105"/>
      <c r="J8" s="105"/>
      <c r="K8" s="105"/>
      <c r="L8" s="105"/>
      <c r="M8" s="105"/>
      <c r="N8" s="105"/>
      <c r="O8" s="105"/>
      <c r="P8" s="105"/>
      <c r="Q8" s="105"/>
      <c r="R8" s="105"/>
      <c r="S8" s="105"/>
      <c r="T8" s="105"/>
      <c r="U8" s="107"/>
    </row>
    <row r="9" spans="1:21" ht="18.75" customHeight="1">
      <c r="A9" s="99"/>
      <c r="B9" s="205" t="s">
        <v>119</v>
      </c>
      <c r="C9" s="113" t="s">
        <v>120</v>
      </c>
      <c r="D9" s="204" t="s">
        <v>121</v>
      </c>
      <c r="E9" s="204"/>
      <c r="F9" s="113" t="s">
        <v>122</v>
      </c>
      <c r="G9" s="204" t="s">
        <v>123</v>
      </c>
      <c r="H9" s="204" t="s">
        <v>124</v>
      </c>
      <c r="I9" s="207" t="s">
        <v>125</v>
      </c>
      <c r="J9" s="208"/>
      <c r="K9" s="207" t="s">
        <v>126</v>
      </c>
      <c r="L9" s="208"/>
      <c r="M9" s="114" t="s">
        <v>83</v>
      </c>
      <c r="N9" s="114" t="s">
        <v>84</v>
      </c>
      <c r="O9" s="114" t="s">
        <v>98</v>
      </c>
      <c r="P9" s="204" t="s">
        <v>127</v>
      </c>
      <c r="Q9" s="204" t="s">
        <v>128</v>
      </c>
      <c r="R9" s="204" t="s">
        <v>129</v>
      </c>
      <c r="S9" s="204" t="s">
        <v>130</v>
      </c>
      <c r="T9" s="1" t="s">
        <v>131</v>
      </c>
      <c r="U9" s="107"/>
    </row>
    <row r="10" spans="1:21" ht="18.75" customHeight="1">
      <c r="A10" s="99"/>
      <c r="B10" s="206"/>
      <c r="C10" s="113" t="s">
        <v>132</v>
      </c>
      <c r="D10" s="113" t="s">
        <v>133</v>
      </c>
      <c r="E10" s="113" t="s">
        <v>132</v>
      </c>
      <c r="F10" s="113" t="s">
        <v>133</v>
      </c>
      <c r="G10" s="204"/>
      <c r="H10" s="204"/>
      <c r="I10" s="113" t="s">
        <v>134</v>
      </c>
      <c r="J10" s="113" t="s">
        <v>135</v>
      </c>
      <c r="K10" s="113" t="s">
        <v>136</v>
      </c>
      <c r="L10" s="113" t="s">
        <v>137</v>
      </c>
      <c r="M10" s="115" t="s">
        <v>138</v>
      </c>
      <c r="N10" s="115" t="s">
        <v>138</v>
      </c>
      <c r="O10" s="115" t="s">
        <v>138</v>
      </c>
      <c r="P10" s="204"/>
      <c r="Q10" s="204"/>
      <c r="R10" s="204"/>
      <c r="S10" s="204"/>
      <c r="T10" s="3" t="s">
        <v>139</v>
      </c>
      <c r="U10" s="107"/>
    </row>
    <row r="11" spans="1:21" ht="18.75" customHeight="1">
      <c r="A11" s="99"/>
      <c r="B11" s="116">
        <v>1</v>
      </c>
      <c r="C11" s="117"/>
      <c r="D11" s="117"/>
      <c r="E11" s="117"/>
      <c r="F11" s="117"/>
      <c r="G11" s="117"/>
      <c r="H11" s="117"/>
      <c r="I11" s="117"/>
      <c r="J11" s="117"/>
      <c r="K11" s="117"/>
      <c r="L11" s="117"/>
      <c r="M11" s="117"/>
      <c r="N11" s="117"/>
      <c r="O11" s="117"/>
      <c r="P11" s="117"/>
      <c r="Q11" s="117"/>
      <c r="R11" s="117"/>
      <c r="S11" s="117"/>
      <c r="T11" s="117"/>
      <c r="U11" s="107"/>
    </row>
    <row r="12" spans="1:21" ht="18.75" customHeight="1">
      <c r="A12" s="99"/>
      <c r="B12" s="118">
        <v>2</v>
      </c>
      <c r="C12" s="117"/>
      <c r="D12" s="117"/>
      <c r="E12" s="117"/>
      <c r="F12" s="117"/>
      <c r="G12" s="117"/>
      <c r="H12" s="117"/>
      <c r="I12" s="117"/>
      <c r="J12" s="117"/>
      <c r="K12" s="117"/>
      <c r="L12" s="117"/>
      <c r="M12" s="117"/>
      <c r="N12" s="117"/>
      <c r="O12" s="117"/>
      <c r="P12" s="117"/>
      <c r="Q12" s="117"/>
      <c r="R12" s="117"/>
      <c r="S12" s="117"/>
      <c r="T12" s="117"/>
      <c r="U12" s="107"/>
    </row>
    <row r="13" spans="1:21" ht="18.75" customHeight="1">
      <c r="A13" s="99"/>
      <c r="B13" s="116">
        <v>3</v>
      </c>
      <c r="C13" s="117"/>
      <c r="D13" s="117"/>
      <c r="E13" s="117"/>
      <c r="F13" s="117"/>
      <c r="G13" s="117"/>
      <c r="H13" s="117"/>
      <c r="I13" s="117"/>
      <c r="J13" s="117"/>
      <c r="K13" s="117"/>
      <c r="L13" s="117"/>
      <c r="M13" s="117"/>
      <c r="N13" s="117"/>
      <c r="O13" s="117"/>
      <c r="P13" s="117"/>
      <c r="Q13" s="117"/>
      <c r="R13" s="117"/>
      <c r="S13" s="117"/>
      <c r="T13" s="117"/>
      <c r="U13" s="107"/>
    </row>
    <row r="14" spans="1:21" ht="18.75" customHeight="1">
      <c r="A14" s="99"/>
      <c r="B14" s="118">
        <v>4</v>
      </c>
      <c r="C14" s="117"/>
      <c r="D14" s="117"/>
      <c r="E14" s="117"/>
      <c r="F14" s="117"/>
      <c r="G14" s="117"/>
      <c r="H14" s="117"/>
      <c r="I14" s="117"/>
      <c r="J14" s="117"/>
      <c r="K14" s="117"/>
      <c r="L14" s="117"/>
      <c r="M14" s="117"/>
      <c r="N14" s="117"/>
      <c r="O14" s="117"/>
      <c r="P14" s="117"/>
      <c r="Q14" s="117"/>
      <c r="R14" s="117"/>
      <c r="S14" s="117"/>
      <c r="T14" s="117"/>
      <c r="U14" s="107"/>
    </row>
    <row r="15" spans="1:21" ht="18.75" customHeight="1">
      <c r="A15" s="99"/>
      <c r="B15" s="116">
        <v>5</v>
      </c>
      <c r="C15" s="117"/>
      <c r="D15" s="117"/>
      <c r="E15" s="117"/>
      <c r="F15" s="117"/>
      <c r="G15" s="117"/>
      <c r="H15" s="117"/>
      <c r="I15" s="117"/>
      <c r="J15" s="117"/>
      <c r="K15" s="117"/>
      <c r="L15" s="117"/>
      <c r="M15" s="117"/>
      <c r="N15" s="117"/>
      <c r="O15" s="117"/>
      <c r="P15" s="119"/>
      <c r="Q15" s="117"/>
      <c r="R15" s="117"/>
      <c r="S15" s="117"/>
      <c r="T15" s="117"/>
      <c r="U15" s="107"/>
    </row>
    <row r="16" spans="1:21" ht="18.75" customHeight="1">
      <c r="A16" s="99"/>
      <c r="B16" s="118">
        <v>6</v>
      </c>
      <c r="C16" s="117"/>
      <c r="D16" s="117"/>
      <c r="E16" s="117"/>
      <c r="F16" s="117"/>
      <c r="G16" s="117"/>
      <c r="H16" s="117"/>
      <c r="I16" s="117"/>
      <c r="J16" s="117"/>
      <c r="K16" s="117"/>
      <c r="L16" s="117"/>
      <c r="M16" s="117"/>
      <c r="N16" s="117"/>
      <c r="O16" s="117"/>
      <c r="P16" s="117"/>
      <c r="Q16" s="117"/>
      <c r="R16" s="117"/>
      <c r="S16" s="117"/>
      <c r="T16" s="117"/>
      <c r="U16" s="107"/>
    </row>
    <row r="17" spans="1:21" ht="18.75" customHeight="1">
      <c r="A17" s="99"/>
      <c r="B17" s="116">
        <v>7</v>
      </c>
      <c r="C17" s="117"/>
      <c r="D17" s="117"/>
      <c r="E17" s="117"/>
      <c r="F17" s="117"/>
      <c r="G17" s="117"/>
      <c r="H17" s="117"/>
      <c r="I17" s="117"/>
      <c r="J17" s="117"/>
      <c r="K17" s="117"/>
      <c r="L17" s="117"/>
      <c r="M17" s="117"/>
      <c r="N17" s="117"/>
      <c r="O17" s="117"/>
      <c r="P17" s="117"/>
      <c r="Q17" s="117"/>
      <c r="R17" s="117"/>
      <c r="S17" s="117"/>
      <c r="T17" s="117"/>
      <c r="U17" s="107"/>
    </row>
    <row r="18" spans="1:21" ht="18.75" customHeight="1">
      <c r="A18" s="99"/>
      <c r="B18" s="118">
        <v>8</v>
      </c>
      <c r="C18" s="117"/>
      <c r="D18" s="117"/>
      <c r="E18" s="117"/>
      <c r="F18" s="117"/>
      <c r="G18" s="117"/>
      <c r="H18" s="117"/>
      <c r="I18" s="117"/>
      <c r="J18" s="117"/>
      <c r="K18" s="117"/>
      <c r="L18" s="117"/>
      <c r="M18" s="117"/>
      <c r="N18" s="117"/>
      <c r="O18" s="117"/>
      <c r="P18" s="117"/>
      <c r="Q18" s="117"/>
      <c r="R18" s="117"/>
      <c r="S18" s="117"/>
      <c r="T18" s="117"/>
      <c r="U18" s="107"/>
    </row>
    <row r="19" spans="1:21" ht="18.75" customHeight="1">
      <c r="A19" s="99"/>
      <c r="B19" s="116">
        <v>9</v>
      </c>
      <c r="C19" s="117"/>
      <c r="D19" s="117"/>
      <c r="E19" s="117"/>
      <c r="F19" s="117"/>
      <c r="G19" s="117"/>
      <c r="H19" s="117"/>
      <c r="I19" s="117"/>
      <c r="J19" s="117"/>
      <c r="K19" s="117"/>
      <c r="L19" s="117"/>
      <c r="M19" s="117"/>
      <c r="N19" s="117"/>
      <c r="O19" s="117"/>
      <c r="P19" s="117"/>
      <c r="Q19" s="117"/>
      <c r="R19" s="117"/>
      <c r="S19" s="117"/>
      <c r="T19" s="117"/>
      <c r="U19" s="107"/>
    </row>
    <row r="20" spans="1:21" ht="18.75" customHeight="1">
      <c r="A20" s="99"/>
      <c r="B20" s="118">
        <v>10</v>
      </c>
      <c r="C20" s="117"/>
      <c r="D20" s="117"/>
      <c r="E20" s="117"/>
      <c r="F20" s="117"/>
      <c r="G20" s="117"/>
      <c r="H20" s="117"/>
      <c r="I20" s="117"/>
      <c r="J20" s="117"/>
      <c r="K20" s="117"/>
      <c r="L20" s="117"/>
      <c r="M20" s="117"/>
      <c r="N20" s="117"/>
      <c r="O20" s="117"/>
      <c r="P20" s="117"/>
      <c r="Q20" s="117"/>
      <c r="R20" s="117"/>
      <c r="S20" s="117"/>
      <c r="T20" s="117"/>
      <c r="U20" s="107"/>
    </row>
    <row r="21" spans="1:21" ht="18.75" customHeight="1">
      <c r="A21" s="99"/>
      <c r="B21" s="116">
        <v>11</v>
      </c>
      <c r="C21" s="117"/>
      <c r="D21" s="117"/>
      <c r="E21" s="117"/>
      <c r="F21" s="117"/>
      <c r="G21" s="117"/>
      <c r="H21" s="117"/>
      <c r="I21" s="117"/>
      <c r="J21" s="117"/>
      <c r="K21" s="117"/>
      <c r="L21" s="117"/>
      <c r="M21" s="117"/>
      <c r="N21" s="117"/>
      <c r="O21" s="117"/>
      <c r="P21" s="117"/>
      <c r="Q21" s="117"/>
      <c r="R21" s="117"/>
      <c r="S21" s="117"/>
      <c r="T21" s="117"/>
      <c r="U21" s="107"/>
    </row>
    <row r="22" spans="1:21" ht="18.75" customHeight="1">
      <c r="A22" s="99"/>
      <c r="B22" s="116">
        <v>12</v>
      </c>
      <c r="C22" s="117"/>
      <c r="D22" s="117"/>
      <c r="E22" s="117"/>
      <c r="F22" s="117"/>
      <c r="G22" s="117"/>
      <c r="H22" s="117"/>
      <c r="I22" s="117"/>
      <c r="J22" s="117"/>
      <c r="K22" s="117"/>
      <c r="L22" s="117"/>
      <c r="M22" s="117"/>
      <c r="N22" s="117"/>
      <c r="O22" s="117"/>
      <c r="P22" s="117"/>
      <c r="Q22" s="117"/>
      <c r="R22" s="117"/>
      <c r="S22" s="117"/>
      <c r="T22" s="117"/>
      <c r="U22" s="107"/>
    </row>
    <row r="23" spans="1:21" ht="18.75" customHeight="1">
      <c r="A23" s="99"/>
      <c r="B23" s="118">
        <v>13</v>
      </c>
      <c r="C23" s="117"/>
      <c r="D23" s="117"/>
      <c r="E23" s="117"/>
      <c r="F23" s="117"/>
      <c r="G23" s="117"/>
      <c r="H23" s="117"/>
      <c r="I23" s="117"/>
      <c r="J23" s="117"/>
      <c r="K23" s="117"/>
      <c r="L23" s="117"/>
      <c r="M23" s="117"/>
      <c r="N23" s="117"/>
      <c r="O23" s="117"/>
      <c r="P23" s="117"/>
      <c r="Q23" s="117"/>
      <c r="R23" s="117"/>
      <c r="S23" s="117"/>
      <c r="T23" s="117"/>
      <c r="U23" s="107"/>
    </row>
    <row r="24" spans="1:21" ht="18.75" customHeight="1">
      <c r="A24" s="99"/>
      <c r="B24" s="116">
        <v>14</v>
      </c>
      <c r="C24" s="117"/>
      <c r="D24" s="117"/>
      <c r="E24" s="117"/>
      <c r="F24" s="117"/>
      <c r="G24" s="117"/>
      <c r="H24" s="117"/>
      <c r="I24" s="117"/>
      <c r="J24" s="117"/>
      <c r="K24" s="117"/>
      <c r="L24" s="117"/>
      <c r="M24" s="117"/>
      <c r="N24" s="117"/>
      <c r="O24" s="117"/>
      <c r="P24" s="117"/>
      <c r="Q24" s="117"/>
      <c r="R24" s="117"/>
      <c r="S24" s="117"/>
      <c r="T24" s="117"/>
      <c r="U24" s="107"/>
    </row>
    <row r="25" spans="1:21" ht="18.75" customHeight="1">
      <c r="A25" s="99"/>
      <c r="B25" s="118">
        <v>15</v>
      </c>
      <c r="C25" s="117"/>
      <c r="D25" s="117"/>
      <c r="E25" s="117"/>
      <c r="F25" s="117"/>
      <c r="G25" s="117"/>
      <c r="H25" s="117"/>
      <c r="I25" s="117"/>
      <c r="J25" s="117"/>
      <c r="K25" s="117"/>
      <c r="L25" s="117"/>
      <c r="M25" s="117"/>
      <c r="N25" s="117"/>
      <c r="O25" s="117"/>
      <c r="P25" s="117"/>
      <c r="Q25" s="117"/>
      <c r="R25" s="117"/>
      <c r="S25" s="117"/>
      <c r="T25" s="117"/>
      <c r="U25" s="107"/>
    </row>
    <row r="26" spans="1:21" ht="18.75" customHeight="1">
      <c r="A26" s="99"/>
      <c r="B26" s="116"/>
      <c r="C26" s="117"/>
      <c r="D26" s="117"/>
      <c r="E26" s="117"/>
      <c r="F26" s="117"/>
      <c r="G26" s="117"/>
      <c r="H26" s="117"/>
      <c r="I26" s="117"/>
      <c r="J26" s="117"/>
      <c r="K26" s="117"/>
      <c r="L26" s="117"/>
      <c r="M26" s="117"/>
      <c r="N26" s="117"/>
      <c r="O26" s="117"/>
      <c r="P26" s="117"/>
      <c r="Q26" s="117"/>
      <c r="R26" s="117"/>
      <c r="S26" s="117"/>
      <c r="T26" s="117"/>
      <c r="U26" s="107"/>
    </row>
    <row r="27" spans="1:21" ht="22.5" customHeight="1">
      <c r="A27" s="99"/>
      <c r="B27" s="118" t="s">
        <v>127</v>
      </c>
      <c r="C27" s="117"/>
      <c r="D27" s="117"/>
      <c r="E27" s="117"/>
      <c r="F27" s="117"/>
      <c r="G27" s="117"/>
      <c r="H27" s="117"/>
      <c r="I27" s="117"/>
      <c r="J27" s="117"/>
      <c r="K27" s="117"/>
      <c r="L27" s="117"/>
      <c r="M27" s="117"/>
      <c r="N27" s="117"/>
      <c r="O27" s="117"/>
      <c r="P27" s="117"/>
      <c r="Q27" s="117"/>
      <c r="R27" s="117"/>
      <c r="S27" s="117"/>
      <c r="T27" s="117"/>
      <c r="U27" s="107"/>
    </row>
    <row r="28" spans="1:21" ht="18" customHeight="1">
      <c r="A28" s="99"/>
      <c r="B28" s="108"/>
      <c r="C28" s="105"/>
      <c r="D28" s="105"/>
      <c r="E28" s="105"/>
      <c r="F28" s="105"/>
      <c r="G28" s="105"/>
      <c r="H28" s="105"/>
      <c r="I28" s="105"/>
      <c r="J28" s="105"/>
      <c r="K28" s="105"/>
      <c r="L28" s="105"/>
      <c r="M28" s="105"/>
      <c r="N28" s="105"/>
      <c r="O28" s="105"/>
      <c r="P28" s="105"/>
      <c r="Q28" s="105"/>
      <c r="R28" s="105"/>
      <c r="S28" s="105"/>
      <c r="T28" s="105"/>
      <c r="U28" s="107"/>
    </row>
    <row r="29" spans="1:21" ht="26.25" customHeight="1">
      <c r="A29" s="99"/>
      <c r="B29" s="108" t="s">
        <v>140</v>
      </c>
      <c r="C29" s="105"/>
      <c r="D29" s="105"/>
      <c r="E29" s="112"/>
      <c r="F29" s="112"/>
      <c r="G29" s="112"/>
      <c r="H29" s="112"/>
      <c r="I29" s="105"/>
      <c r="J29" s="120" t="s">
        <v>141</v>
      </c>
      <c r="K29" s="112"/>
      <c r="L29" s="112"/>
      <c r="M29" s="112"/>
      <c r="N29" s="105"/>
      <c r="O29" s="105"/>
      <c r="P29" s="105"/>
      <c r="Q29" s="105"/>
      <c r="R29" s="105"/>
      <c r="S29" s="105"/>
      <c r="T29" s="105"/>
      <c r="U29" s="107"/>
    </row>
    <row r="30" spans="1:21" ht="26.25" customHeight="1">
      <c r="A30" s="99"/>
      <c r="B30" s="108" t="s">
        <v>142</v>
      </c>
      <c r="C30" s="105"/>
      <c r="D30" s="105"/>
      <c r="E30" s="106"/>
      <c r="F30" s="106"/>
      <c r="G30" s="106"/>
      <c r="H30" s="106"/>
      <c r="I30" s="105"/>
      <c r="J30" s="120" t="s">
        <v>141</v>
      </c>
      <c r="K30" s="106"/>
      <c r="L30" s="106"/>
      <c r="M30" s="106"/>
      <c r="N30" s="105"/>
      <c r="O30" s="105"/>
      <c r="P30" s="105"/>
      <c r="Q30" s="105"/>
      <c r="R30" s="105"/>
      <c r="S30" s="105"/>
      <c r="T30" s="105"/>
      <c r="U30" s="107"/>
    </row>
    <row r="31" spans="1:21" ht="26.25" customHeight="1">
      <c r="A31" s="99"/>
      <c r="B31" s="108" t="s">
        <v>143</v>
      </c>
      <c r="C31" s="105"/>
      <c r="D31" s="105"/>
      <c r="E31" s="106"/>
      <c r="F31" s="106"/>
      <c r="G31" s="106"/>
      <c r="H31" s="106"/>
      <c r="I31" s="105"/>
      <c r="J31" s="120" t="s">
        <v>141</v>
      </c>
      <c r="K31" s="112"/>
      <c r="L31" s="112"/>
      <c r="M31" s="112"/>
      <c r="N31" s="105"/>
      <c r="O31" s="105"/>
      <c r="P31" s="105"/>
      <c r="Q31" s="105"/>
      <c r="R31" s="105"/>
      <c r="S31" s="105"/>
      <c r="T31" s="105"/>
      <c r="U31" s="107"/>
    </row>
    <row r="32" spans="1:21" ht="20.25" customHeight="1">
      <c r="A32" s="99"/>
      <c r="B32" s="108"/>
      <c r="C32" s="105"/>
      <c r="D32" s="105"/>
      <c r="E32" s="105"/>
      <c r="F32" s="105"/>
      <c r="G32" s="105"/>
      <c r="H32" s="105"/>
      <c r="I32" s="105"/>
      <c r="J32" s="105"/>
      <c r="K32" s="105"/>
      <c r="L32" s="105"/>
      <c r="M32" s="105"/>
      <c r="N32" s="105"/>
      <c r="O32" s="105"/>
      <c r="P32" s="105"/>
      <c r="Q32" s="105"/>
      <c r="R32" s="105"/>
      <c r="S32" s="105"/>
      <c r="T32" s="105"/>
      <c r="U32" s="107"/>
    </row>
    <row r="33" spans="1:21" s="125" customFormat="1" ht="12.75" thickBot="1">
      <c r="A33" s="121"/>
      <c r="B33" s="122" t="s">
        <v>144</v>
      </c>
      <c r="C33" s="123"/>
      <c r="D33" s="123"/>
      <c r="E33" s="123"/>
      <c r="F33" s="123"/>
      <c r="G33" s="123"/>
      <c r="H33" s="123"/>
      <c r="I33" s="123"/>
      <c r="J33" s="123"/>
      <c r="K33" s="123"/>
      <c r="L33" s="123"/>
      <c r="M33" s="123"/>
      <c r="N33" s="123"/>
      <c r="O33" s="123"/>
      <c r="P33" s="123"/>
      <c r="Q33" s="123"/>
      <c r="R33" s="123"/>
      <c r="S33" s="123"/>
      <c r="T33" s="123"/>
      <c r="U33" s="124"/>
    </row>
  </sheetData>
  <sheetProtection/>
  <mergeCells count="10">
    <mergeCell ref="P9:P10"/>
    <mergeCell ref="Q9:Q10"/>
    <mergeCell ref="R9:R10"/>
    <mergeCell ref="S9:S10"/>
    <mergeCell ref="B9:B10"/>
    <mergeCell ref="D9:E9"/>
    <mergeCell ref="G9:G10"/>
    <mergeCell ref="H9:H10"/>
    <mergeCell ref="I9:J9"/>
    <mergeCell ref="K9:L9"/>
  </mergeCells>
  <printOptions/>
  <pageMargins left="0.7" right="0.7" top="0.75" bottom="0.75" header="0.3" footer="0.3"/>
  <pageSetup horizontalDpi="600" verticalDpi="600" orientation="landscape" scale="75" r:id="rId1"/>
</worksheet>
</file>

<file path=xl/worksheets/sheet2.xml><?xml version="1.0" encoding="utf-8"?>
<worksheet xmlns="http://schemas.openxmlformats.org/spreadsheetml/2006/main" xmlns:r="http://schemas.openxmlformats.org/officeDocument/2006/relationships">
  <dimension ref="A1:U33"/>
  <sheetViews>
    <sheetView view="pageBreakPreview" zoomScale="80" zoomScaleNormal="80" zoomScaleSheetLayoutView="80" zoomScalePageLayoutView="0" workbookViewId="0" topLeftCell="A1">
      <selection activeCell="F23" sqref="F23"/>
    </sheetView>
  </sheetViews>
  <sheetFormatPr defaultColWidth="9.140625" defaultRowHeight="12.75"/>
  <cols>
    <col min="1" max="1" width="1.1484375" style="0" customWidth="1"/>
    <col min="2" max="2" width="8.140625" style="0" customWidth="1"/>
    <col min="3" max="3" width="8.8515625" style="0" customWidth="1"/>
    <col min="21" max="21" width="0.5625" style="0" customWidth="1"/>
  </cols>
  <sheetData>
    <row r="1" spans="1:21" ht="12.75" thickBot="1">
      <c r="A1" s="99"/>
      <c r="B1" s="99"/>
      <c r="C1" s="99"/>
      <c r="D1" s="99"/>
      <c r="E1" s="99"/>
      <c r="F1" s="99"/>
      <c r="G1" s="99"/>
      <c r="H1" s="99"/>
      <c r="I1" s="99"/>
      <c r="J1" s="99"/>
      <c r="K1" s="99"/>
      <c r="L1" s="99"/>
      <c r="M1" s="99"/>
      <c r="N1" s="99"/>
      <c r="O1" s="99"/>
      <c r="P1" s="99"/>
      <c r="Q1" s="99"/>
      <c r="R1" s="99"/>
      <c r="S1" s="99"/>
      <c r="T1" s="99"/>
      <c r="U1" s="99"/>
    </row>
    <row r="2" spans="1:21" ht="26.25" customHeight="1">
      <c r="A2" s="99"/>
      <c r="B2" s="100" t="s">
        <v>112</v>
      </c>
      <c r="C2" s="101"/>
      <c r="D2" s="102"/>
      <c r="E2" s="102"/>
      <c r="F2" s="102"/>
      <c r="G2" s="102"/>
      <c r="H2" s="102"/>
      <c r="I2" s="102"/>
      <c r="J2" s="101"/>
      <c r="K2" s="101"/>
      <c r="L2" s="101"/>
      <c r="M2" s="101"/>
      <c r="N2" s="101"/>
      <c r="O2" s="101"/>
      <c r="P2" s="101"/>
      <c r="Q2" s="101"/>
      <c r="R2" s="101"/>
      <c r="S2" s="101"/>
      <c r="T2" s="101"/>
      <c r="U2" s="103"/>
    </row>
    <row r="3" spans="1:21" ht="26.25" customHeight="1">
      <c r="A3" s="99"/>
      <c r="B3" s="104" t="s">
        <v>113</v>
      </c>
      <c r="C3" s="105"/>
      <c r="D3" s="106"/>
      <c r="E3" s="106"/>
      <c r="F3" s="106"/>
      <c r="G3" s="106"/>
      <c r="H3" s="106"/>
      <c r="I3" s="106"/>
      <c r="J3" s="105"/>
      <c r="K3" s="105"/>
      <c r="L3" s="105"/>
      <c r="M3" s="105"/>
      <c r="N3" s="105"/>
      <c r="O3" s="105"/>
      <c r="P3" s="105"/>
      <c r="Q3" s="105"/>
      <c r="R3" s="105"/>
      <c r="S3" s="105"/>
      <c r="T3" s="105"/>
      <c r="U3" s="107"/>
    </row>
    <row r="4" spans="1:21" ht="26.25" customHeight="1">
      <c r="A4" s="99"/>
      <c r="B4" s="104" t="s">
        <v>114</v>
      </c>
      <c r="C4" s="105"/>
      <c r="D4" s="106"/>
      <c r="E4" s="106"/>
      <c r="F4" s="106"/>
      <c r="G4" s="106"/>
      <c r="H4" s="106"/>
      <c r="I4" s="106"/>
      <c r="J4" s="105"/>
      <c r="K4" s="105"/>
      <c r="L4" s="105"/>
      <c r="M4" s="105"/>
      <c r="N4" s="105"/>
      <c r="O4" s="105"/>
      <c r="P4" s="105"/>
      <c r="Q4" s="105"/>
      <c r="R4" s="105"/>
      <c r="S4" s="105"/>
      <c r="T4" s="105"/>
      <c r="U4" s="107"/>
    </row>
    <row r="5" spans="1:21" ht="12">
      <c r="A5" s="99"/>
      <c r="B5" s="108"/>
      <c r="C5" s="105"/>
      <c r="D5" s="105"/>
      <c r="E5" s="105"/>
      <c r="F5" s="105"/>
      <c r="G5" s="105"/>
      <c r="H5" s="105"/>
      <c r="I5" s="105"/>
      <c r="J5" s="105"/>
      <c r="K5" s="105"/>
      <c r="L5" s="105"/>
      <c r="M5" s="105"/>
      <c r="N5" s="105"/>
      <c r="O5" s="105"/>
      <c r="P5" s="105"/>
      <c r="Q5" s="105"/>
      <c r="R5" s="105"/>
      <c r="S5" s="105"/>
      <c r="T5" s="105"/>
      <c r="U5" s="107"/>
    </row>
    <row r="6" spans="1:21" ht="22.5" customHeight="1">
      <c r="A6" s="99"/>
      <c r="B6" s="109" t="s">
        <v>115</v>
      </c>
      <c r="C6" s="110"/>
      <c r="D6" s="105"/>
      <c r="E6" s="105"/>
      <c r="F6" s="105"/>
      <c r="G6" s="105"/>
      <c r="H6" s="105"/>
      <c r="I6" s="105"/>
      <c r="J6" s="105"/>
      <c r="K6" s="111" t="s">
        <v>116</v>
      </c>
      <c r="L6" s="105"/>
      <c r="M6" s="112"/>
      <c r="N6" s="112"/>
      <c r="O6" s="112"/>
      <c r="P6" s="105"/>
      <c r="Q6" s="105"/>
      <c r="R6" s="105"/>
      <c r="S6" s="105"/>
      <c r="T6" s="105"/>
      <c r="U6" s="107"/>
    </row>
    <row r="7" spans="1:21" ht="22.5" customHeight="1">
      <c r="A7" s="99"/>
      <c r="B7" s="109" t="s">
        <v>117</v>
      </c>
      <c r="C7" s="110"/>
      <c r="D7" s="105"/>
      <c r="E7" s="105"/>
      <c r="F7" s="105"/>
      <c r="G7" s="105"/>
      <c r="H7" s="105"/>
      <c r="I7" s="105"/>
      <c r="J7" s="105"/>
      <c r="K7" s="111" t="s">
        <v>118</v>
      </c>
      <c r="L7" s="105"/>
      <c r="M7" s="106"/>
      <c r="N7" s="106"/>
      <c r="O7" s="106"/>
      <c r="P7" s="105"/>
      <c r="Q7" s="105"/>
      <c r="R7" s="105"/>
      <c r="S7" s="105"/>
      <c r="T7" s="105"/>
      <c r="U7" s="107"/>
    </row>
    <row r="8" spans="1:21" ht="18.75" customHeight="1">
      <c r="A8" s="99"/>
      <c r="B8" s="108"/>
      <c r="C8" s="105"/>
      <c r="D8" s="105"/>
      <c r="E8" s="105"/>
      <c r="F8" s="105"/>
      <c r="G8" s="105"/>
      <c r="H8" s="105"/>
      <c r="I8" s="105"/>
      <c r="J8" s="105"/>
      <c r="K8" s="105"/>
      <c r="L8" s="105"/>
      <c r="M8" s="105"/>
      <c r="N8" s="105"/>
      <c r="O8" s="105"/>
      <c r="P8" s="105"/>
      <c r="Q8" s="105"/>
      <c r="R8" s="105"/>
      <c r="S8" s="105"/>
      <c r="T8" s="105"/>
      <c r="U8" s="107"/>
    </row>
    <row r="9" spans="1:21" ht="18.75" customHeight="1">
      <c r="A9" s="99"/>
      <c r="B9" s="205" t="s">
        <v>119</v>
      </c>
      <c r="C9" s="113" t="s">
        <v>120</v>
      </c>
      <c r="D9" s="204" t="s">
        <v>121</v>
      </c>
      <c r="E9" s="204"/>
      <c r="F9" s="113" t="s">
        <v>122</v>
      </c>
      <c r="G9" s="204" t="s">
        <v>123</v>
      </c>
      <c r="H9" s="204" t="s">
        <v>124</v>
      </c>
      <c r="I9" s="207" t="s">
        <v>125</v>
      </c>
      <c r="J9" s="208"/>
      <c r="K9" s="207" t="s">
        <v>126</v>
      </c>
      <c r="L9" s="208"/>
      <c r="M9" s="114" t="s">
        <v>83</v>
      </c>
      <c r="N9" s="114" t="s">
        <v>84</v>
      </c>
      <c r="O9" s="114" t="s">
        <v>98</v>
      </c>
      <c r="P9" s="204" t="s">
        <v>127</v>
      </c>
      <c r="Q9" s="204" t="s">
        <v>128</v>
      </c>
      <c r="R9" s="204" t="s">
        <v>129</v>
      </c>
      <c r="S9" s="204" t="s">
        <v>130</v>
      </c>
      <c r="T9" s="1" t="s">
        <v>131</v>
      </c>
      <c r="U9" s="107"/>
    </row>
    <row r="10" spans="1:21" ht="18.75" customHeight="1">
      <c r="A10" s="99"/>
      <c r="B10" s="206"/>
      <c r="C10" s="113" t="s">
        <v>132</v>
      </c>
      <c r="D10" s="113" t="s">
        <v>133</v>
      </c>
      <c r="E10" s="113" t="s">
        <v>132</v>
      </c>
      <c r="F10" s="113" t="s">
        <v>133</v>
      </c>
      <c r="G10" s="204"/>
      <c r="H10" s="204"/>
      <c r="I10" s="113" t="s">
        <v>134</v>
      </c>
      <c r="J10" s="113" t="s">
        <v>135</v>
      </c>
      <c r="K10" s="113" t="s">
        <v>136</v>
      </c>
      <c r="L10" s="113" t="s">
        <v>137</v>
      </c>
      <c r="M10" s="115" t="s">
        <v>138</v>
      </c>
      <c r="N10" s="115" t="s">
        <v>138</v>
      </c>
      <c r="O10" s="115" t="s">
        <v>138</v>
      </c>
      <c r="P10" s="204"/>
      <c r="Q10" s="204"/>
      <c r="R10" s="204"/>
      <c r="S10" s="204"/>
      <c r="T10" s="3" t="s">
        <v>139</v>
      </c>
      <c r="U10" s="107"/>
    </row>
    <row r="11" spans="1:21" ht="18.75" customHeight="1">
      <c r="A11" s="99"/>
      <c r="B11" s="116">
        <v>16</v>
      </c>
      <c r="C11" s="117"/>
      <c r="D11" s="117"/>
      <c r="E11" s="117"/>
      <c r="F11" s="117"/>
      <c r="G11" s="117"/>
      <c r="H11" s="117"/>
      <c r="I11" s="117"/>
      <c r="J11" s="117"/>
      <c r="K11" s="117"/>
      <c r="L11" s="117"/>
      <c r="M11" s="117"/>
      <c r="N11" s="117"/>
      <c r="O11" s="117"/>
      <c r="P11" s="117"/>
      <c r="Q11" s="117"/>
      <c r="R11" s="117"/>
      <c r="S11" s="117"/>
      <c r="T11" s="117"/>
      <c r="U11" s="107"/>
    </row>
    <row r="12" spans="1:21" ht="18.75" customHeight="1">
      <c r="A12" s="99"/>
      <c r="B12" s="118">
        <v>17</v>
      </c>
      <c r="C12" s="117"/>
      <c r="D12" s="117"/>
      <c r="E12" s="117"/>
      <c r="F12" s="117"/>
      <c r="G12" s="117"/>
      <c r="H12" s="117"/>
      <c r="I12" s="117"/>
      <c r="J12" s="117"/>
      <c r="K12" s="117"/>
      <c r="L12" s="117"/>
      <c r="M12" s="117"/>
      <c r="N12" s="117"/>
      <c r="O12" s="117"/>
      <c r="P12" s="117"/>
      <c r="Q12" s="117"/>
      <c r="R12" s="117"/>
      <c r="S12" s="117"/>
      <c r="T12" s="117"/>
      <c r="U12" s="107"/>
    </row>
    <row r="13" spans="1:21" ht="18.75" customHeight="1">
      <c r="A13" s="99"/>
      <c r="B13" s="116">
        <v>18</v>
      </c>
      <c r="C13" s="117"/>
      <c r="D13" s="117"/>
      <c r="E13" s="117"/>
      <c r="F13" s="117"/>
      <c r="G13" s="117"/>
      <c r="H13" s="117"/>
      <c r="I13" s="117"/>
      <c r="J13" s="117"/>
      <c r="K13" s="117"/>
      <c r="L13" s="117"/>
      <c r="M13" s="117"/>
      <c r="N13" s="117"/>
      <c r="O13" s="117"/>
      <c r="P13" s="117"/>
      <c r="Q13" s="117"/>
      <c r="R13" s="117"/>
      <c r="S13" s="117"/>
      <c r="T13" s="117"/>
      <c r="U13" s="107"/>
    </row>
    <row r="14" spans="1:21" ht="18.75" customHeight="1">
      <c r="A14" s="99"/>
      <c r="B14" s="118">
        <v>19</v>
      </c>
      <c r="C14" s="117"/>
      <c r="D14" s="117"/>
      <c r="E14" s="117"/>
      <c r="F14" s="117"/>
      <c r="G14" s="117"/>
      <c r="H14" s="117"/>
      <c r="I14" s="117"/>
      <c r="J14" s="117"/>
      <c r="K14" s="117"/>
      <c r="L14" s="117"/>
      <c r="M14" s="117"/>
      <c r="N14" s="117"/>
      <c r="O14" s="117"/>
      <c r="P14" s="117"/>
      <c r="Q14" s="117"/>
      <c r="R14" s="117"/>
      <c r="S14" s="117"/>
      <c r="T14" s="117"/>
      <c r="U14" s="107"/>
    </row>
    <row r="15" spans="1:21" ht="18.75" customHeight="1">
      <c r="A15" s="99"/>
      <c r="B15" s="116">
        <v>20</v>
      </c>
      <c r="C15" s="117"/>
      <c r="D15" s="117"/>
      <c r="E15" s="117"/>
      <c r="F15" s="117"/>
      <c r="G15" s="117"/>
      <c r="H15" s="117"/>
      <c r="I15" s="117"/>
      <c r="J15" s="117"/>
      <c r="K15" s="117"/>
      <c r="L15" s="117"/>
      <c r="M15" s="117"/>
      <c r="N15" s="117"/>
      <c r="O15" s="117"/>
      <c r="P15" s="119"/>
      <c r="Q15" s="117"/>
      <c r="R15" s="117"/>
      <c r="S15" s="117"/>
      <c r="T15" s="117"/>
      <c r="U15" s="107"/>
    </row>
    <row r="16" spans="1:21" ht="18.75" customHeight="1">
      <c r="A16" s="99"/>
      <c r="B16" s="118">
        <v>21</v>
      </c>
      <c r="C16" s="117"/>
      <c r="D16" s="117"/>
      <c r="E16" s="117"/>
      <c r="F16" s="117"/>
      <c r="G16" s="117"/>
      <c r="H16" s="117"/>
      <c r="I16" s="117"/>
      <c r="J16" s="117"/>
      <c r="K16" s="117"/>
      <c r="L16" s="117"/>
      <c r="M16" s="117"/>
      <c r="N16" s="117"/>
      <c r="O16" s="117"/>
      <c r="P16" s="117"/>
      <c r="Q16" s="117"/>
      <c r="R16" s="117"/>
      <c r="S16" s="117"/>
      <c r="T16" s="117"/>
      <c r="U16" s="107"/>
    </row>
    <row r="17" spans="1:21" ht="18.75" customHeight="1">
      <c r="A17" s="99"/>
      <c r="B17" s="116">
        <v>22</v>
      </c>
      <c r="C17" s="117"/>
      <c r="D17" s="117"/>
      <c r="E17" s="117"/>
      <c r="F17" s="117"/>
      <c r="G17" s="117"/>
      <c r="H17" s="117"/>
      <c r="I17" s="117"/>
      <c r="J17" s="117"/>
      <c r="K17" s="117"/>
      <c r="L17" s="117"/>
      <c r="M17" s="117"/>
      <c r="N17" s="117"/>
      <c r="O17" s="117"/>
      <c r="P17" s="117"/>
      <c r="Q17" s="117"/>
      <c r="R17" s="117"/>
      <c r="S17" s="117"/>
      <c r="T17" s="117"/>
      <c r="U17" s="107"/>
    </row>
    <row r="18" spans="1:21" ht="18.75" customHeight="1">
      <c r="A18" s="99"/>
      <c r="B18" s="118">
        <v>23</v>
      </c>
      <c r="C18" s="117"/>
      <c r="D18" s="117"/>
      <c r="E18" s="117"/>
      <c r="F18" s="117"/>
      <c r="G18" s="117"/>
      <c r="H18" s="117"/>
      <c r="I18" s="117"/>
      <c r="J18" s="117"/>
      <c r="K18" s="117"/>
      <c r="L18" s="117"/>
      <c r="M18" s="117"/>
      <c r="N18" s="117"/>
      <c r="O18" s="117"/>
      <c r="P18" s="117"/>
      <c r="Q18" s="117"/>
      <c r="R18" s="117"/>
      <c r="S18" s="117"/>
      <c r="T18" s="117"/>
      <c r="U18" s="107"/>
    </row>
    <row r="19" spans="1:21" ht="18.75" customHeight="1">
      <c r="A19" s="99"/>
      <c r="B19" s="116">
        <v>24</v>
      </c>
      <c r="C19" s="117"/>
      <c r="D19" s="117"/>
      <c r="E19" s="117"/>
      <c r="F19" s="117"/>
      <c r="G19" s="117"/>
      <c r="H19" s="117"/>
      <c r="I19" s="117"/>
      <c r="J19" s="117"/>
      <c r="K19" s="117"/>
      <c r="L19" s="117"/>
      <c r="M19" s="117"/>
      <c r="N19" s="117"/>
      <c r="O19" s="117"/>
      <c r="P19" s="117"/>
      <c r="Q19" s="117"/>
      <c r="R19" s="117"/>
      <c r="S19" s="117"/>
      <c r="T19" s="117"/>
      <c r="U19" s="107"/>
    </row>
    <row r="20" spans="1:21" ht="18.75" customHeight="1">
      <c r="A20" s="99"/>
      <c r="B20" s="118">
        <v>25</v>
      </c>
      <c r="C20" s="117"/>
      <c r="D20" s="117"/>
      <c r="E20" s="117"/>
      <c r="F20" s="117"/>
      <c r="G20" s="117"/>
      <c r="H20" s="117"/>
      <c r="I20" s="117"/>
      <c r="J20" s="117"/>
      <c r="K20" s="117"/>
      <c r="L20" s="117"/>
      <c r="M20" s="117"/>
      <c r="N20" s="117"/>
      <c r="O20" s="117"/>
      <c r="P20" s="117"/>
      <c r="Q20" s="117"/>
      <c r="R20" s="117"/>
      <c r="S20" s="117"/>
      <c r="T20" s="117"/>
      <c r="U20" s="107"/>
    </row>
    <row r="21" spans="1:21" ht="18.75" customHeight="1">
      <c r="A21" s="99"/>
      <c r="B21" s="116">
        <v>26</v>
      </c>
      <c r="C21" s="117"/>
      <c r="D21" s="117"/>
      <c r="E21" s="117"/>
      <c r="F21" s="117"/>
      <c r="G21" s="117"/>
      <c r="H21" s="117"/>
      <c r="I21" s="117"/>
      <c r="J21" s="117"/>
      <c r="K21" s="117"/>
      <c r="L21" s="117"/>
      <c r="M21" s="117"/>
      <c r="N21" s="117"/>
      <c r="O21" s="117"/>
      <c r="P21" s="117"/>
      <c r="Q21" s="117"/>
      <c r="R21" s="117"/>
      <c r="S21" s="117"/>
      <c r="T21" s="117"/>
      <c r="U21" s="107"/>
    </row>
    <row r="22" spans="1:21" ht="18.75" customHeight="1">
      <c r="A22" s="99"/>
      <c r="B22" s="118">
        <v>27</v>
      </c>
      <c r="C22" s="117"/>
      <c r="D22" s="117"/>
      <c r="E22" s="117"/>
      <c r="F22" s="117"/>
      <c r="G22" s="117"/>
      <c r="H22" s="117"/>
      <c r="I22" s="117"/>
      <c r="J22" s="117"/>
      <c r="K22" s="117"/>
      <c r="L22" s="117"/>
      <c r="M22" s="117"/>
      <c r="N22" s="117"/>
      <c r="O22" s="117"/>
      <c r="P22" s="117"/>
      <c r="Q22" s="117"/>
      <c r="R22" s="117"/>
      <c r="S22" s="117"/>
      <c r="T22" s="117"/>
      <c r="U22" s="107"/>
    </row>
    <row r="23" spans="1:21" ht="18.75" customHeight="1">
      <c r="A23" s="99"/>
      <c r="B23" s="116">
        <v>28</v>
      </c>
      <c r="C23" s="117"/>
      <c r="D23" s="117"/>
      <c r="E23" s="117"/>
      <c r="F23" s="117"/>
      <c r="G23" s="117"/>
      <c r="H23" s="117"/>
      <c r="I23" s="117"/>
      <c r="J23" s="117"/>
      <c r="K23" s="117"/>
      <c r="L23" s="117"/>
      <c r="M23" s="117"/>
      <c r="N23" s="117"/>
      <c r="O23" s="117"/>
      <c r="P23" s="117"/>
      <c r="Q23" s="117"/>
      <c r="R23" s="117"/>
      <c r="S23" s="117"/>
      <c r="T23" s="117"/>
      <c r="U23" s="107"/>
    </row>
    <row r="24" spans="1:21" ht="18.75" customHeight="1">
      <c r="A24" s="99"/>
      <c r="B24" s="118">
        <v>29</v>
      </c>
      <c r="C24" s="117"/>
      <c r="D24" s="117"/>
      <c r="E24" s="117"/>
      <c r="F24" s="117"/>
      <c r="G24" s="117"/>
      <c r="H24" s="117"/>
      <c r="I24" s="117"/>
      <c r="J24" s="117"/>
      <c r="K24" s="117"/>
      <c r="L24" s="117"/>
      <c r="M24" s="117"/>
      <c r="N24" s="117"/>
      <c r="O24" s="117"/>
      <c r="P24" s="117"/>
      <c r="Q24" s="117"/>
      <c r="R24" s="117"/>
      <c r="S24" s="117"/>
      <c r="T24" s="117"/>
      <c r="U24" s="107"/>
    </row>
    <row r="25" spans="1:21" ht="18.75" customHeight="1">
      <c r="A25" s="99"/>
      <c r="B25" s="116">
        <v>30</v>
      </c>
      <c r="C25" s="117"/>
      <c r="D25" s="117"/>
      <c r="E25" s="117"/>
      <c r="F25" s="117"/>
      <c r="G25" s="117"/>
      <c r="H25" s="117"/>
      <c r="I25" s="117"/>
      <c r="J25" s="117"/>
      <c r="K25" s="117"/>
      <c r="L25" s="117"/>
      <c r="M25" s="117"/>
      <c r="N25" s="117"/>
      <c r="O25" s="117"/>
      <c r="P25" s="117"/>
      <c r="Q25" s="117"/>
      <c r="R25" s="117"/>
      <c r="S25" s="117"/>
      <c r="T25" s="117"/>
      <c r="U25" s="107"/>
    </row>
    <row r="26" spans="1:21" ht="18.75" customHeight="1">
      <c r="A26" s="99"/>
      <c r="B26" s="116">
        <v>31</v>
      </c>
      <c r="C26" s="117"/>
      <c r="D26" s="117"/>
      <c r="E26" s="117"/>
      <c r="F26" s="117"/>
      <c r="G26" s="117"/>
      <c r="H26" s="117"/>
      <c r="I26" s="117"/>
      <c r="J26" s="117"/>
      <c r="K26" s="117"/>
      <c r="L26" s="117"/>
      <c r="M26" s="117"/>
      <c r="N26" s="117"/>
      <c r="O26" s="117"/>
      <c r="P26" s="117"/>
      <c r="Q26" s="117"/>
      <c r="R26" s="117"/>
      <c r="S26" s="117"/>
      <c r="T26" s="117"/>
      <c r="U26" s="107"/>
    </row>
    <row r="27" spans="1:21" ht="22.5" customHeight="1">
      <c r="A27" s="99"/>
      <c r="B27" s="118" t="s">
        <v>127</v>
      </c>
      <c r="C27" s="117"/>
      <c r="D27" s="117"/>
      <c r="E27" s="117"/>
      <c r="F27" s="117"/>
      <c r="G27" s="117"/>
      <c r="H27" s="117"/>
      <c r="I27" s="117"/>
      <c r="J27" s="117"/>
      <c r="K27" s="117"/>
      <c r="L27" s="117"/>
      <c r="M27" s="117"/>
      <c r="N27" s="117"/>
      <c r="O27" s="117"/>
      <c r="P27" s="117"/>
      <c r="Q27" s="117"/>
      <c r="R27" s="117"/>
      <c r="S27" s="117"/>
      <c r="T27" s="117"/>
      <c r="U27" s="107"/>
    </row>
    <row r="28" spans="1:21" ht="18" customHeight="1">
      <c r="A28" s="99"/>
      <c r="B28" s="108"/>
      <c r="C28" s="105"/>
      <c r="D28" s="105"/>
      <c r="E28" s="105"/>
      <c r="F28" s="105"/>
      <c r="G28" s="105"/>
      <c r="H28" s="105"/>
      <c r="I28" s="105"/>
      <c r="J28" s="105"/>
      <c r="K28" s="105"/>
      <c r="L28" s="105"/>
      <c r="M28" s="105"/>
      <c r="N28" s="105"/>
      <c r="O28" s="105"/>
      <c r="P28" s="105"/>
      <c r="Q28" s="105"/>
      <c r="R28" s="105"/>
      <c r="S28" s="105"/>
      <c r="T28" s="105"/>
      <c r="U28" s="107"/>
    </row>
    <row r="29" spans="1:21" ht="26.25" customHeight="1">
      <c r="A29" s="99"/>
      <c r="B29" s="108" t="s">
        <v>140</v>
      </c>
      <c r="C29" s="105"/>
      <c r="D29" s="105"/>
      <c r="E29" s="112"/>
      <c r="F29" s="112"/>
      <c r="G29" s="112"/>
      <c r="H29" s="112"/>
      <c r="I29" s="105"/>
      <c r="J29" s="120" t="s">
        <v>141</v>
      </c>
      <c r="K29" s="112"/>
      <c r="L29" s="112"/>
      <c r="M29" s="112"/>
      <c r="N29" s="105"/>
      <c r="O29" s="105"/>
      <c r="P29" s="105"/>
      <c r="Q29" s="105"/>
      <c r="R29" s="105"/>
      <c r="S29" s="105"/>
      <c r="T29" s="105"/>
      <c r="U29" s="107"/>
    </row>
    <row r="30" spans="1:21" ht="26.25" customHeight="1">
      <c r="A30" s="99"/>
      <c r="B30" s="108" t="s">
        <v>142</v>
      </c>
      <c r="C30" s="105"/>
      <c r="D30" s="105"/>
      <c r="E30" s="106"/>
      <c r="F30" s="106"/>
      <c r="G30" s="106"/>
      <c r="H30" s="106"/>
      <c r="I30" s="105"/>
      <c r="J30" s="120" t="s">
        <v>141</v>
      </c>
      <c r="K30" s="106"/>
      <c r="L30" s="106"/>
      <c r="M30" s="106"/>
      <c r="N30" s="105"/>
      <c r="O30" s="105"/>
      <c r="P30" s="105"/>
      <c r="Q30" s="105"/>
      <c r="R30" s="105"/>
      <c r="S30" s="105"/>
      <c r="T30" s="105"/>
      <c r="U30" s="107"/>
    </row>
    <row r="31" spans="1:21" ht="26.25" customHeight="1">
      <c r="A31" s="99"/>
      <c r="B31" s="108" t="s">
        <v>143</v>
      </c>
      <c r="C31" s="105"/>
      <c r="D31" s="105"/>
      <c r="E31" s="106"/>
      <c r="F31" s="106"/>
      <c r="G31" s="106"/>
      <c r="H31" s="106"/>
      <c r="I31" s="105"/>
      <c r="J31" s="120" t="s">
        <v>141</v>
      </c>
      <c r="K31" s="112"/>
      <c r="L31" s="112"/>
      <c r="M31" s="112"/>
      <c r="N31" s="105"/>
      <c r="O31" s="105"/>
      <c r="P31" s="105"/>
      <c r="Q31" s="105"/>
      <c r="R31" s="105"/>
      <c r="S31" s="105"/>
      <c r="T31" s="105"/>
      <c r="U31" s="107"/>
    </row>
    <row r="32" spans="1:21" ht="20.25" customHeight="1">
      <c r="A32" s="99"/>
      <c r="B32" s="108"/>
      <c r="C32" s="105"/>
      <c r="D32" s="105"/>
      <c r="E32" s="105"/>
      <c r="F32" s="105"/>
      <c r="G32" s="105"/>
      <c r="H32" s="105"/>
      <c r="I32" s="105"/>
      <c r="J32" s="105"/>
      <c r="K32" s="105"/>
      <c r="L32" s="105"/>
      <c r="M32" s="105"/>
      <c r="N32" s="105"/>
      <c r="O32" s="105"/>
      <c r="P32" s="105"/>
      <c r="Q32" s="105"/>
      <c r="R32" s="105"/>
      <c r="S32" s="105"/>
      <c r="T32" s="105"/>
      <c r="U32" s="107"/>
    </row>
    <row r="33" spans="1:21" ht="12.75" thickBot="1">
      <c r="A33" s="99"/>
      <c r="B33" s="126" t="s">
        <v>144</v>
      </c>
      <c r="C33" s="127"/>
      <c r="D33" s="127"/>
      <c r="E33" s="127"/>
      <c r="F33" s="127"/>
      <c r="G33" s="127"/>
      <c r="H33" s="127"/>
      <c r="I33" s="127"/>
      <c r="J33" s="127"/>
      <c r="K33" s="127"/>
      <c r="L33" s="127"/>
      <c r="M33" s="127"/>
      <c r="N33" s="127"/>
      <c r="O33" s="127"/>
      <c r="P33" s="127"/>
      <c r="Q33" s="127"/>
      <c r="R33" s="127"/>
      <c r="S33" s="127"/>
      <c r="T33" s="127"/>
      <c r="U33" s="128"/>
    </row>
  </sheetData>
  <sheetProtection/>
  <mergeCells count="10">
    <mergeCell ref="P9:P10"/>
    <mergeCell ref="Q9:Q10"/>
    <mergeCell ref="R9:R10"/>
    <mergeCell ref="S9:S10"/>
    <mergeCell ref="B9:B10"/>
    <mergeCell ref="D9:E9"/>
    <mergeCell ref="G9:G10"/>
    <mergeCell ref="H9:H10"/>
    <mergeCell ref="I9:J9"/>
    <mergeCell ref="K9:L9"/>
  </mergeCells>
  <printOptions/>
  <pageMargins left="0.7" right="0.7" top="0.75" bottom="0.75" header="0.3" footer="0.3"/>
  <pageSetup horizontalDpi="600" verticalDpi="600" orientation="portrait" scale="53" r:id="rId1"/>
</worksheet>
</file>

<file path=xl/worksheets/sheet3.xml><?xml version="1.0" encoding="utf-8"?>
<worksheet xmlns="http://schemas.openxmlformats.org/spreadsheetml/2006/main" xmlns:r="http://schemas.openxmlformats.org/officeDocument/2006/relationships">
  <dimension ref="A1:H76"/>
  <sheetViews>
    <sheetView tabSelected="1" view="pageBreakPreview" zoomScale="110" zoomScaleSheetLayoutView="110" zoomScalePageLayoutView="0" workbookViewId="0" topLeftCell="A1">
      <selection activeCell="A1" sqref="A1"/>
    </sheetView>
  </sheetViews>
  <sheetFormatPr defaultColWidth="9.140625" defaultRowHeight="12.75"/>
  <cols>
    <col min="2" max="2" width="2.8515625" style="0" customWidth="1"/>
    <col min="3" max="3" width="5.140625" style="10" customWidth="1"/>
    <col min="4" max="4" width="47.57421875" style="0" customWidth="1"/>
    <col min="5" max="5" width="16.8515625" style="0" customWidth="1"/>
    <col min="6" max="6" width="1.57421875" style="0" customWidth="1"/>
    <col min="7" max="7" width="16.8515625" style="0" customWidth="1"/>
    <col min="8" max="8" width="6.57421875" style="49" customWidth="1"/>
  </cols>
  <sheetData>
    <row r="1" spans="1:8" ht="12.75" thickBot="1">
      <c r="A1" s="99"/>
      <c r="B1" s="99"/>
      <c r="C1" s="129"/>
      <c r="D1" s="99"/>
      <c r="E1" s="99"/>
      <c r="F1" s="99"/>
      <c r="G1" s="99"/>
      <c r="H1" s="130"/>
    </row>
    <row r="2" spans="1:8" ht="21" customHeight="1">
      <c r="A2" s="99"/>
      <c r="B2" s="131"/>
      <c r="C2" s="209" t="s">
        <v>25</v>
      </c>
      <c r="D2" s="209"/>
      <c r="E2" s="209"/>
      <c r="F2" s="209"/>
      <c r="G2" s="209"/>
      <c r="H2" s="132"/>
    </row>
    <row r="3" spans="1:8" ht="23.25" customHeight="1" thickBot="1">
      <c r="A3" s="99"/>
      <c r="B3" s="108"/>
      <c r="C3" s="133"/>
      <c r="D3" s="105"/>
      <c r="E3" s="120" t="s">
        <v>26</v>
      </c>
      <c r="F3" s="120"/>
      <c r="G3" s="120" t="s">
        <v>27</v>
      </c>
      <c r="H3" s="134"/>
    </row>
    <row r="4" spans="1:8" ht="12.75">
      <c r="A4" s="99"/>
      <c r="B4" s="108"/>
      <c r="C4" s="11"/>
      <c r="D4" s="82" t="s">
        <v>28</v>
      </c>
      <c r="E4" s="12" t="s">
        <v>29</v>
      </c>
      <c r="F4" s="120"/>
      <c r="G4" s="13" t="s">
        <v>29</v>
      </c>
      <c r="H4" s="134"/>
    </row>
    <row r="5" spans="1:8" ht="12">
      <c r="A5" s="99"/>
      <c r="B5" s="108"/>
      <c r="C5" s="14" t="s">
        <v>30</v>
      </c>
      <c r="D5" s="3" t="s">
        <v>88</v>
      </c>
      <c r="E5" s="15" t="s">
        <v>108</v>
      </c>
      <c r="F5" s="120"/>
      <c r="G5" s="16" t="s">
        <v>109</v>
      </c>
      <c r="H5" s="134"/>
    </row>
    <row r="6" spans="1:8" ht="12.75" thickBot="1">
      <c r="A6" s="99"/>
      <c r="B6" s="108"/>
      <c r="C6" s="145"/>
      <c r="D6" s="146" t="s">
        <v>31</v>
      </c>
      <c r="E6" s="1" t="s">
        <v>32</v>
      </c>
      <c r="F6" s="120"/>
      <c r="G6" s="147" t="s">
        <v>32</v>
      </c>
      <c r="H6" s="134"/>
    </row>
    <row r="7" spans="1:8" ht="12">
      <c r="A7" s="99"/>
      <c r="B7" s="108"/>
      <c r="C7" s="148" t="s">
        <v>33</v>
      </c>
      <c r="D7" s="149" t="s">
        <v>34</v>
      </c>
      <c r="E7" s="150">
        <v>42800</v>
      </c>
      <c r="F7" s="120"/>
      <c r="G7" s="151">
        <v>32800</v>
      </c>
      <c r="H7" s="135"/>
    </row>
    <row r="8" spans="1:8" ht="12">
      <c r="A8" s="99"/>
      <c r="B8" s="108"/>
      <c r="C8" s="195" t="s">
        <v>145</v>
      </c>
      <c r="D8" s="21" t="s">
        <v>36</v>
      </c>
      <c r="E8" s="20">
        <v>24900</v>
      </c>
      <c r="F8" s="120"/>
      <c r="G8" s="153">
        <v>18900</v>
      </c>
      <c r="H8" s="135"/>
    </row>
    <row r="9" spans="1:8" ht="12">
      <c r="A9" s="99"/>
      <c r="B9" s="108"/>
      <c r="C9" s="195" t="s">
        <v>35</v>
      </c>
      <c r="D9" s="21" t="s">
        <v>38</v>
      </c>
      <c r="E9" s="20">
        <v>36600</v>
      </c>
      <c r="F9" s="120"/>
      <c r="G9" s="153">
        <v>36600</v>
      </c>
      <c r="H9" s="135"/>
    </row>
    <row r="10" spans="1:8" ht="12">
      <c r="A10" s="99"/>
      <c r="B10" s="108"/>
      <c r="C10" s="195" t="s">
        <v>37</v>
      </c>
      <c r="D10" s="18" t="s">
        <v>40</v>
      </c>
      <c r="E10" s="20">
        <v>34800</v>
      </c>
      <c r="F10" s="120"/>
      <c r="G10" s="153">
        <v>24800</v>
      </c>
      <c r="H10" s="135"/>
    </row>
    <row r="11" spans="1:8" ht="12">
      <c r="A11" s="99"/>
      <c r="B11" s="108"/>
      <c r="C11" s="195" t="s">
        <v>39</v>
      </c>
      <c r="D11" s="18" t="s">
        <v>42</v>
      </c>
      <c r="E11" s="20">
        <v>8670</v>
      </c>
      <c r="F11" s="120"/>
      <c r="G11" s="153">
        <v>8670</v>
      </c>
      <c r="H11" s="135"/>
    </row>
    <row r="12" spans="1:8" ht="12">
      <c r="A12" s="99"/>
      <c r="B12" s="108"/>
      <c r="C12" s="195" t="s">
        <v>41</v>
      </c>
      <c r="D12" s="22" t="s">
        <v>43</v>
      </c>
      <c r="E12" s="94">
        <v>3210</v>
      </c>
      <c r="F12" s="120"/>
      <c r="G12" s="186">
        <v>3210</v>
      </c>
      <c r="H12" s="135"/>
    </row>
    <row r="13" spans="1:8" ht="15" customHeight="1">
      <c r="A13" s="99"/>
      <c r="B13" s="108"/>
      <c r="C13" s="152" t="s">
        <v>44</v>
      </c>
      <c r="D13" s="24" t="s">
        <v>45</v>
      </c>
      <c r="E13" s="25">
        <f>SUM(E7:E12)</f>
        <v>150980</v>
      </c>
      <c r="F13" s="120"/>
      <c r="G13" s="187">
        <f>SUM(G7:G12)</f>
        <v>124980</v>
      </c>
      <c r="H13" s="135"/>
    </row>
    <row r="14" spans="1:8" ht="12">
      <c r="A14" s="99"/>
      <c r="B14" s="108"/>
      <c r="C14" s="152"/>
      <c r="D14" s="18"/>
      <c r="E14" s="20"/>
      <c r="F14" s="120"/>
      <c r="G14" s="153"/>
      <c r="H14" s="135"/>
    </row>
    <row r="15" spans="1:8" ht="12">
      <c r="A15" s="99"/>
      <c r="B15" s="108"/>
      <c r="C15" s="152"/>
      <c r="D15" s="18"/>
      <c r="E15" s="20"/>
      <c r="F15" s="120"/>
      <c r="G15" s="153"/>
      <c r="H15" s="135"/>
    </row>
    <row r="16" spans="1:8" ht="12">
      <c r="A16" s="99"/>
      <c r="B16" s="108"/>
      <c r="C16" s="152" t="s">
        <v>44</v>
      </c>
      <c r="D16" s="21" t="s">
        <v>46</v>
      </c>
      <c r="E16" s="19">
        <f>+E13</f>
        <v>150980</v>
      </c>
      <c r="F16" s="120"/>
      <c r="G16" s="154">
        <f>+G13</f>
        <v>124980</v>
      </c>
      <c r="H16" s="135"/>
    </row>
    <row r="17" spans="1:8" ht="13.5">
      <c r="A17" s="99"/>
      <c r="B17" s="108"/>
      <c r="C17" s="152" t="s">
        <v>47</v>
      </c>
      <c r="D17" s="18" t="s">
        <v>48</v>
      </c>
      <c r="E17" s="83">
        <v>2080</v>
      </c>
      <c r="F17" s="120"/>
      <c r="G17" s="192">
        <f>+E17</f>
        <v>2080</v>
      </c>
      <c r="H17" s="135"/>
    </row>
    <row r="18" spans="1:8" ht="12">
      <c r="A18" s="99"/>
      <c r="B18" s="108"/>
      <c r="C18" s="152" t="s">
        <v>49</v>
      </c>
      <c r="D18" s="18" t="s">
        <v>50</v>
      </c>
      <c r="E18" s="79">
        <f>+E16/E17</f>
        <v>72.58653846153847</v>
      </c>
      <c r="F18" s="120"/>
      <c r="G18" s="190">
        <f>+G16/G17</f>
        <v>60.08653846153846</v>
      </c>
      <c r="H18" s="135"/>
    </row>
    <row r="19" spans="1:8" ht="12">
      <c r="A19" s="99"/>
      <c r="B19" s="108"/>
      <c r="C19" s="152" t="s">
        <v>51</v>
      </c>
      <c r="D19" s="27" t="s">
        <v>52</v>
      </c>
      <c r="E19" s="28">
        <v>69.5</v>
      </c>
      <c r="F19" s="120"/>
      <c r="G19" s="191">
        <v>69.5</v>
      </c>
      <c r="H19" s="135"/>
    </row>
    <row r="20" spans="1:8" ht="12">
      <c r="A20" s="99"/>
      <c r="B20" s="108"/>
      <c r="C20" s="152" t="s">
        <v>53</v>
      </c>
      <c r="D20" s="21" t="s">
        <v>54</v>
      </c>
      <c r="E20" s="29">
        <f>+E19</f>
        <v>69.5</v>
      </c>
      <c r="F20" s="120"/>
      <c r="G20" s="155">
        <f>+G18</f>
        <v>60.08653846153846</v>
      </c>
      <c r="H20" s="135"/>
    </row>
    <row r="21" spans="1:8" ht="12">
      <c r="A21" s="99"/>
      <c r="B21" s="108"/>
      <c r="C21" s="152" t="s">
        <v>55</v>
      </c>
      <c r="D21" s="21" t="s">
        <v>56</v>
      </c>
      <c r="E21" s="20">
        <f>+E17*E19</f>
        <v>144560</v>
      </c>
      <c r="F21" s="120"/>
      <c r="G21" s="153">
        <f>+G17*G18</f>
        <v>124980</v>
      </c>
      <c r="H21" s="135"/>
    </row>
    <row r="22" spans="1:8" ht="13.5">
      <c r="A22" s="99"/>
      <c r="B22" s="108"/>
      <c r="C22" s="152" t="s">
        <v>57</v>
      </c>
      <c r="D22" s="27" t="s">
        <v>58</v>
      </c>
      <c r="E22" s="23">
        <f>E19*E17</f>
        <v>144560</v>
      </c>
      <c r="F22" s="120"/>
      <c r="G22" s="156">
        <f>+E22</f>
        <v>144560</v>
      </c>
      <c r="H22" s="135"/>
    </row>
    <row r="23" spans="1:8" ht="14.25" customHeight="1">
      <c r="A23" s="99"/>
      <c r="B23" s="108"/>
      <c r="C23" s="152" t="s">
        <v>59</v>
      </c>
      <c r="D23" s="30" t="s">
        <v>60</v>
      </c>
      <c r="E23" s="194">
        <f>+E21-E22</f>
        <v>0</v>
      </c>
      <c r="F23" s="120"/>
      <c r="G23" s="184">
        <f>+G21-G22</f>
        <v>-19580</v>
      </c>
      <c r="H23" s="136"/>
    </row>
    <row r="24" spans="1:8" ht="12">
      <c r="A24" s="99"/>
      <c r="B24" s="108"/>
      <c r="C24" s="152"/>
      <c r="D24" s="18"/>
      <c r="E24" s="19"/>
      <c r="F24" s="120"/>
      <c r="G24" s="154"/>
      <c r="H24" s="135"/>
    </row>
    <row r="25" spans="1:8" ht="12">
      <c r="A25" s="99"/>
      <c r="B25" s="108"/>
      <c r="C25" s="152"/>
      <c r="D25" s="18"/>
      <c r="E25" s="19"/>
      <c r="F25" s="120"/>
      <c r="G25" s="154"/>
      <c r="H25" s="135"/>
    </row>
    <row r="26" spans="1:8" ht="12.75">
      <c r="A26" s="99"/>
      <c r="B26" s="108"/>
      <c r="C26" s="158"/>
      <c r="D26" s="31" t="s">
        <v>61</v>
      </c>
      <c r="E26" s="32"/>
      <c r="F26" s="120"/>
      <c r="G26" s="159"/>
      <c r="H26" s="135"/>
    </row>
    <row r="27" spans="1:8" ht="12">
      <c r="A27" s="99"/>
      <c r="B27" s="108"/>
      <c r="C27" s="145" t="s">
        <v>51</v>
      </c>
      <c r="D27" s="33" t="s">
        <v>52</v>
      </c>
      <c r="E27" s="34">
        <f>+E19</f>
        <v>69.5</v>
      </c>
      <c r="F27" s="120"/>
      <c r="G27" s="160">
        <f>+G19</f>
        <v>69.5</v>
      </c>
      <c r="H27" s="135"/>
    </row>
    <row r="28" spans="1:8" ht="13.5">
      <c r="A28" s="99"/>
      <c r="B28" s="108"/>
      <c r="C28" s="152" t="s">
        <v>53</v>
      </c>
      <c r="D28" s="21" t="s">
        <v>54</v>
      </c>
      <c r="E28" s="35">
        <f>+E27</f>
        <v>69.5</v>
      </c>
      <c r="F28" s="120"/>
      <c r="G28" s="161">
        <f>+G18</f>
        <v>60.08653846153846</v>
      </c>
      <c r="H28" s="135"/>
    </row>
    <row r="29" spans="1:8" ht="12">
      <c r="A29" s="99"/>
      <c r="B29" s="108"/>
      <c r="C29" s="145" t="s">
        <v>62</v>
      </c>
      <c r="D29" s="21" t="s">
        <v>63</v>
      </c>
      <c r="E29" s="36">
        <f>+E27-E28</f>
        <v>0</v>
      </c>
      <c r="F29" s="120"/>
      <c r="G29" s="162">
        <f>+G28-G27</f>
        <v>-9.41346153846154</v>
      </c>
      <c r="H29" s="135"/>
    </row>
    <row r="30" spans="1:8" ht="13.5">
      <c r="A30" s="99"/>
      <c r="B30" s="108"/>
      <c r="C30" s="145" t="s">
        <v>47</v>
      </c>
      <c r="D30" s="37" t="s">
        <v>48</v>
      </c>
      <c r="E30" s="84">
        <f>+E17</f>
        <v>2080</v>
      </c>
      <c r="F30" s="120"/>
      <c r="G30" s="163">
        <f>+G17</f>
        <v>2080</v>
      </c>
      <c r="H30" s="135"/>
    </row>
    <row r="31" spans="1:8" ht="13.5" thickBot="1">
      <c r="A31" s="99"/>
      <c r="B31" s="108"/>
      <c r="C31" s="17" t="s">
        <v>59</v>
      </c>
      <c r="D31" s="164" t="s">
        <v>64</v>
      </c>
      <c r="E31" s="165">
        <f>+E29*E30</f>
        <v>0</v>
      </c>
      <c r="F31" s="120"/>
      <c r="G31" s="166">
        <f>+G29*G30</f>
        <v>-19580.000000000004</v>
      </c>
      <c r="H31" s="137" t="s">
        <v>83</v>
      </c>
    </row>
    <row r="32" spans="1:8" ht="12">
      <c r="A32" s="99"/>
      <c r="B32" s="108"/>
      <c r="C32" s="38"/>
      <c r="D32" s="39"/>
      <c r="E32" s="39"/>
      <c r="F32" s="120"/>
      <c r="G32" s="39"/>
      <c r="H32" s="134"/>
    </row>
    <row r="33" spans="1:8" ht="12.75" thickBot="1">
      <c r="A33" s="99"/>
      <c r="B33" s="108"/>
      <c r="C33" s="38"/>
      <c r="D33" s="39"/>
      <c r="E33" s="50" t="s">
        <v>26</v>
      </c>
      <c r="F33" s="120"/>
      <c r="G33" s="78" t="s">
        <v>27</v>
      </c>
      <c r="H33" s="135"/>
    </row>
    <row r="34" spans="1:8" ht="12.75">
      <c r="A34" s="105"/>
      <c r="B34" s="108"/>
      <c r="C34" s="11"/>
      <c r="D34" s="82" t="s">
        <v>65</v>
      </c>
      <c r="E34" s="2" t="s">
        <v>29</v>
      </c>
      <c r="F34" s="120"/>
      <c r="G34" s="13" t="s">
        <v>29</v>
      </c>
      <c r="H34" s="135"/>
    </row>
    <row r="35" spans="1:8" ht="12">
      <c r="A35" s="105"/>
      <c r="B35" s="108"/>
      <c r="C35" s="14" t="s">
        <v>30</v>
      </c>
      <c r="D35" s="3" t="s">
        <v>86</v>
      </c>
      <c r="E35" s="15" t="s">
        <v>110</v>
      </c>
      <c r="F35" s="120"/>
      <c r="G35" s="16" t="s">
        <v>109</v>
      </c>
      <c r="H35" s="135"/>
    </row>
    <row r="36" spans="1:8" ht="12.75" thickBot="1">
      <c r="A36" s="99"/>
      <c r="B36" s="108"/>
      <c r="C36" s="145"/>
      <c r="D36" s="146" t="s">
        <v>31</v>
      </c>
      <c r="E36" s="1" t="s">
        <v>32</v>
      </c>
      <c r="F36" s="120"/>
      <c r="G36" s="147" t="s">
        <v>32</v>
      </c>
      <c r="H36" s="135"/>
    </row>
    <row r="37" spans="1:8" ht="12">
      <c r="A37" s="99"/>
      <c r="B37" s="108"/>
      <c r="C37" s="148" t="s">
        <v>33</v>
      </c>
      <c r="D37" s="149" t="s">
        <v>34</v>
      </c>
      <c r="E37" s="150">
        <v>42800</v>
      </c>
      <c r="F37" s="120"/>
      <c r="G37" s="151">
        <v>32800</v>
      </c>
      <c r="H37" s="135"/>
    </row>
    <row r="38" spans="1:8" ht="12">
      <c r="A38" s="99"/>
      <c r="B38" s="108"/>
      <c r="C38" s="195" t="s">
        <v>145</v>
      </c>
      <c r="D38" s="21" t="s">
        <v>36</v>
      </c>
      <c r="E38" s="20">
        <v>24900</v>
      </c>
      <c r="F38" s="120"/>
      <c r="G38" s="153">
        <v>18900</v>
      </c>
      <c r="H38" s="135"/>
    </row>
    <row r="39" spans="1:8" ht="12">
      <c r="A39" s="99"/>
      <c r="B39" s="108"/>
      <c r="C39" s="195" t="s">
        <v>35</v>
      </c>
      <c r="D39" s="21" t="s">
        <v>38</v>
      </c>
      <c r="E39" s="20">
        <v>36600</v>
      </c>
      <c r="F39" s="120"/>
      <c r="G39" s="153">
        <v>36600</v>
      </c>
      <c r="H39" s="135"/>
    </row>
    <row r="40" spans="1:8" ht="12">
      <c r="A40" s="99"/>
      <c r="B40" s="108"/>
      <c r="C40" s="195" t="s">
        <v>37</v>
      </c>
      <c r="D40" s="18" t="s">
        <v>40</v>
      </c>
      <c r="E40" s="20">
        <v>34800</v>
      </c>
      <c r="F40" s="120"/>
      <c r="G40" s="153">
        <v>24800</v>
      </c>
      <c r="H40" s="134"/>
    </row>
    <row r="41" spans="1:8" ht="12">
      <c r="A41" s="99"/>
      <c r="B41" s="108"/>
      <c r="C41" s="195" t="s">
        <v>39</v>
      </c>
      <c r="D41" s="18" t="s">
        <v>42</v>
      </c>
      <c r="E41" s="20">
        <v>8670</v>
      </c>
      <c r="F41" s="120"/>
      <c r="G41" s="153">
        <v>8670</v>
      </c>
      <c r="H41" s="134"/>
    </row>
    <row r="42" spans="1:8" ht="12">
      <c r="A42" s="99"/>
      <c r="B42" s="108"/>
      <c r="C42" s="195" t="s">
        <v>41</v>
      </c>
      <c r="D42" s="22" t="s">
        <v>43</v>
      </c>
      <c r="E42" s="94">
        <v>3210</v>
      </c>
      <c r="F42" s="120"/>
      <c r="G42" s="186">
        <v>3210</v>
      </c>
      <c r="H42" s="134"/>
    </row>
    <row r="43" spans="1:8" ht="12.75">
      <c r="A43" s="99"/>
      <c r="B43" s="108"/>
      <c r="C43" s="152" t="s">
        <v>44</v>
      </c>
      <c r="D43" s="24" t="s">
        <v>45</v>
      </c>
      <c r="E43" s="25">
        <f>SUM(E37:E42)</f>
        <v>150980</v>
      </c>
      <c r="F43" s="120"/>
      <c r="G43" s="187">
        <f>SUM(G37:G42)</f>
        <v>124980</v>
      </c>
      <c r="H43" s="134"/>
    </row>
    <row r="44" spans="1:8" ht="12">
      <c r="A44" s="99"/>
      <c r="B44" s="108"/>
      <c r="C44" s="152"/>
      <c r="D44" s="18"/>
      <c r="E44" s="20"/>
      <c r="F44" s="120"/>
      <c r="G44" s="153"/>
      <c r="H44" s="134"/>
    </row>
    <row r="45" spans="1:8" ht="12">
      <c r="A45" s="99"/>
      <c r="B45" s="108"/>
      <c r="C45" s="152"/>
      <c r="D45" s="18"/>
      <c r="E45" s="20"/>
      <c r="F45" s="120"/>
      <c r="G45" s="153"/>
      <c r="H45" s="134"/>
    </row>
    <row r="46" spans="1:8" ht="12">
      <c r="A46" s="99"/>
      <c r="B46" s="108"/>
      <c r="C46" s="152" t="s">
        <v>44</v>
      </c>
      <c r="D46" s="21" t="s">
        <v>66</v>
      </c>
      <c r="E46" s="19">
        <f>+E43</f>
        <v>150980</v>
      </c>
      <c r="F46" s="120"/>
      <c r="G46" s="154">
        <f>+G43</f>
        <v>124980</v>
      </c>
      <c r="H46" s="134"/>
    </row>
    <row r="47" spans="1:8" ht="12">
      <c r="A47" s="99"/>
      <c r="B47" s="108"/>
      <c r="C47" s="152" t="s">
        <v>47</v>
      </c>
      <c r="D47" s="18" t="s">
        <v>48</v>
      </c>
      <c r="E47" s="85">
        <f>+E17</f>
        <v>2080</v>
      </c>
      <c r="F47" s="120"/>
      <c r="G47" s="188">
        <f>+G17</f>
        <v>2080</v>
      </c>
      <c r="H47" s="134"/>
    </row>
    <row r="48" spans="1:8" ht="13.5">
      <c r="A48" s="99"/>
      <c r="B48" s="108"/>
      <c r="C48" s="152" t="s">
        <v>67</v>
      </c>
      <c r="D48" s="21" t="s">
        <v>68</v>
      </c>
      <c r="E48" s="41">
        <v>-95</v>
      </c>
      <c r="F48" s="120"/>
      <c r="G48" s="167">
        <f>+E48</f>
        <v>-95</v>
      </c>
      <c r="H48" s="134"/>
    </row>
    <row r="49" spans="1:8" ht="12">
      <c r="A49" s="99"/>
      <c r="B49" s="108"/>
      <c r="C49" s="152" t="s">
        <v>69</v>
      </c>
      <c r="D49" s="18" t="s">
        <v>70</v>
      </c>
      <c r="E49" s="42">
        <f>+E47+E48</f>
        <v>1985</v>
      </c>
      <c r="F49" s="120"/>
      <c r="G49" s="189">
        <f>+G47+G48</f>
        <v>1985</v>
      </c>
      <c r="H49" s="134"/>
    </row>
    <row r="50" spans="1:8" ht="12">
      <c r="A50" s="99"/>
      <c r="B50" s="108"/>
      <c r="C50" s="152" t="s">
        <v>49</v>
      </c>
      <c r="D50" s="18" t="s">
        <v>50</v>
      </c>
      <c r="E50" s="79">
        <f>+E46/E47</f>
        <v>72.58653846153847</v>
      </c>
      <c r="F50" s="120"/>
      <c r="G50" s="190">
        <f>+G46/G47</f>
        <v>60.08653846153846</v>
      </c>
      <c r="H50" s="134"/>
    </row>
    <row r="51" spans="1:8" ht="12">
      <c r="A51" s="99"/>
      <c r="B51" s="108"/>
      <c r="C51" s="152" t="s">
        <v>51</v>
      </c>
      <c r="D51" s="27" t="s">
        <v>52</v>
      </c>
      <c r="E51" s="28">
        <f>+E27</f>
        <v>69.5</v>
      </c>
      <c r="F51" s="120"/>
      <c r="G51" s="191">
        <f>+E51</f>
        <v>69.5</v>
      </c>
      <c r="H51" s="134"/>
    </row>
    <row r="52" spans="1:8" ht="12">
      <c r="A52" s="99"/>
      <c r="B52" s="108"/>
      <c r="C52" s="152" t="s">
        <v>53</v>
      </c>
      <c r="D52" s="21" t="s">
        <v>54</v>
      </c>
      <c r="E52" s="43">
        <f>+E51</f>
        <v>69.5</v>
      </c>
      <c r="F52" s="120"/>
      <c r="G52" s="168">
        <f>+G50</f>
        <v>60.08653846153846</v>
      </c>
      <c r="H52" s="135"/>
    </row>
    <row r="53" spans="1:8" ht="12">
      <c r="A53" s="99"/>
      <c r="B53" s="108"/>
      <c r="C53" s="152" t="s">
        <v>55</v>
      </c>
      <c r="D53" s="21" t="s">
        <v>71</v>
      </c>
      <c r="E53" s="20">
        <f>+E51*E49</f>
        <v>137957.5</v>
      </c>
      <c r="F53" s="120"/>
      <c r="G53" s="153">
        <f>G49*G50</f>
        <v>119271.77884615384</v>
      </c>
      <c r="H53" s="134"/>
    </row>
    <row r="54" spans="1:8" ht="13.5">
      <c r="A54" s="99"/>
      <c r="B54" s="108"/>
      <c r="C54" s="152" t="s">
        <v>57</v>
      </c>
      <c r="D54" s="27" t="s">
        <v>58</v>
      </c>
      <c r="E54" s="23">
        <f>+E47*E51</f>
        <v>144560</v>
      </c>
      <c r="F54" s="120"/>
      <c r="G54" s="156">
        <f>+G47*G51</f>
        <v>144560</v>
      </c>
      <c r="H54" s="134"/>
    </row>
    <row r="55" spans="1:8" ht="13.5" thickBot="1">
      <c r="A55" s="99"/>
      <c r="B55" s="108"/>
      <c r="C55" s="17" t="s">
        <v>59</v>
      </c>
      <c r="D55" s="164" t="s">
        <v>60</v>
      </c>
      <c r="E55" s="169">
        <f>+E53-E54</f>
        <v>-6602.5</v>
      </c>
      <c r="F55" s="120"/>
      <c r="G55" s="166">
        <f>+G53-G54</f>
        <v>-25288.221153846156</v>
      </c>
      <c r="H55" s="138"/>
    </row>
    <row r="56" spans="1:8" ht="12">
      <c r="A56" s="105"/>
      <c r="B56" s="108"/>
      <c r="C56" s="38"/>
      <c r="D56" s="39"/>
      <c r="E56" s="40"/>
      <c r="F56" s="120"/>
      <c r="G56" s="40"/>
      <c r="H56" s="134"/>
    </row>
    <row r="57" spans="1:8" ht="12.75" thickBot="1">
      <c r="A57" s="105"/>
      <c r="B57" s="108"/>
      <c r="C57" s="38"/>
      <c r="D57" s="39"/>
      <c r="E57" s="40"/>
      <c r="F57" s="120"/>
      <c r="G57" s="40"/>
      <c r="H57" s="134"/>
    </row>
    <row r="58" spans="1:8" ht="12.75">
      <c r="A58" s="99"/>
      <c r="B58" s="108"/>
      <c r="C58" s="170"/>
      <c r="D58" s="171" t="s">
        <v>61</v>
      </c>
      <c r="E58" s="12" t="s">
        <v>29</v>
      </c>
      <c r="F58" s="120"/>
      <c r="G58" s="13" t="s">
        <v>29</v>
      </c>
      <c r="H58" s="134"/>
    </row>
    <row r="59" spans="1:8" ht="12.75">
      <c r="A59" s="99"/>
      <c r="B59" s="108"/>
      <c r="C59" s="152"/>
      <c r="D59" s="80" t="s">
        <v>25</v>
      </c>
      <c r="E59" s="15" t="s">
        <v>110</v>
      </c>
      <c r="F59" s="120"/>
      <c r="G59" s="16" t="s">
        <v>109</v>
      </c>
      <c r="H59" s="134"/>
    </row>
    <row r="60" spans="1:8" ht="12">
      <c r="A60" s="99"/>
      <c r="B60" s="108"/>
      <c r="C60" s="152" t="s">
        <v>51</v>
      </c>
      <c r="D60" s="33" t="s">
        <v>52</v>
      </c>
      <c r="E60" s="44">
        <f>+E51</f>
        <v>69.5</v>
      </c>
      <c r="F60" s="120"/>
      <c r="G60" s="172">
        <f>+G51</f>
        <v>69.5</v>
      </c>
      <c r="H60" s="134"/>
    </row>
    <row r="61" spans="1:8" ht="13.5">
      <c r="A61" s="99"/>
      <c r="B61" s="108"/>
      <c r="C61" s="152" t="s">
        <v>53</v>
      </c>
      <c r="D61" s="21" t="s">
        <v>54</v>
      </c>
      <c r="E61" s="45">
        <f>+E60</f>
        <v>69.5</v>
      </c>
      <c r="F61" s="120"/>
      <c r="G61" s="173">
        <f>+G50</f>
        <v>60.08653846153846</v>
      </c>
      <c r="H61" s="134"/>
    </row>
    <row r="62" spans="1:8" ht="12">
      <c r="A62" s="99"/>
      <c r="B62" s="108"/>
      <c r="C62" s="152" t="s">
        <v>62</v>
      </c>
      <c r="D62" s="27" t="s">
        <v>72</v>
      </c>
      <c r="E62" s="26">
        <f>+E60-E61</f>
        <v>0</v>
      </c>
      <c r="F62" s="120"/>
      <c r="G62" s="162">
        <f>+G61-G60</f>
        <v>-9.41346153846154</v>
      </c>
      <c r="H62" s="134"/>
    </row>
    <row r="63" spans="1:8" ht="13.5">
      <c r="A63" s="99"/>
      <c r="B63" s="108"/>
      <c r="C63" s="152" t="s">
        <v>47</v>
      </c>
      <c r="D63" s="37" t="s">
        <v>48</v>
      </c>
      <c r="E63" s="23">
        <f>+E47</f>
        <v>2080</v>
      </c>
      <c r="F63" s="120"/>
      <c r="G63" s="156">
        <f>+G47</f>
        <v>2080</v>
      </c>
      <c r="H63" s="134"/>
    </row>
    <row r="64" spans="1:8" ht="12.75">
      <c r="A64" s="99"/>
      <c r="B64" s="108"/>
      <c r="C64" s="152" t="s">
        <v>73</v>
      </c>
      <c r="D64" s="30" t="s">
        <v>74</v>
      </c>
      <c r="E64" s="185">
        <f>+E62*E63</f>
        <v>0</v>
      </c>
      <c r="F64" s="120"/>
      <c r="G64" s="184">
        <f>+G62*G63</f>
        <v>-19580.000000000004</v>
      </c>
      <c r="H64" s="137" t="s">
        <v>83</v>
      </c>
    </row>
    <row r="65" spans="1:8" ht="12">
      <c r="A65" s="99"/>
      <c r="B65" s="108"/>
      <c r="C65" s="152"/>
      <c r="D65" s="39" t="s">
        <v>75</v>
      </c>
      <c r="E65" s="40"/>
      <c r="F65" s="120"/>
      <c r="G65" s="157"/>
      <c r="H65" s="134"/>
    </row>
    <row r="66" spans="1:8" ht="12.75">
      <c r="A66" s="99"/>
      <c r="B66" s="108"/>
      <c r="C66" s="152"/>
      <c r="D66" s="46" t="s">
        <v>61</v>
      </c>
      <c r="E66" s="1" t="s">
        <v>29</v>
      </c>
      <c r="F66" s="120"/>
      <c r="G66" s="147" t="s">
        <v>29</v>
      </c>
      <c r="H66" s="139"/>
    </row>
    <row r="67" spans="1:8" ht="12.75">
      <c r="A67" s="99"/>
      <c r="B67" s="108"/>
      <c r="C67" s="152"/>
      <c r="D67" s="81" t="s">
        <v>76</v>
      </c>
      <c r="E67" s="15" t="s">
        <v>110</v>
      </c>
      <c r="F67" s="120"/>
      <c r="G67" s="16" t="s">
        <v>109</v>
      </c>
      <c r="H67" s="134"/>
    </row>
    <row r="68" spans="1:8" ht="12">
      <c r="A68" s="99"/>
      <c r="B68" s="108"/>
      <c r="C68" s="152" t="s">
        <v>53</v>
      </c>
      <c r="D68" s="27" t="s">
        <v>54</v>
      </c>
      <c r="E68" s="47">
        <f>+E60</f>
        <v>69.5</v>
      </c>
      <c r="F68" s="120"/>
      <c r="G68" s="174">
        <f>+G61</f>
        <v>60.08653846153846</v>
      </c>
      <c r="H68" s="134"/>
    </row>
    <row r="69" spans="1:8" ht="13.5">
      <c r="A69" s="99"/>
      <c r="B69" s="108"/>
      <c r="C69" s="152" t="s">
        <v>67</v>
      </c>
      <c r="D69" s="48" t="s">
        <v>77</v>
      </c>
      <c r="E69" s="41">
        <f>+E48</f>
        <v>-95</v>
      </c>
      <c r="F69" s="120"/>
      <c r="G69" s="167">
        <f>+G48</f>
        <v>-95</v>
      </c>
      <c r="H69" s="134"/>
    </row>
    <row r="70" spans="1:8" ht="12">
      <c r="A70" s="99"/>
      <c r="B70" s="108"/>
      <c r="C70" s="152" t="s">
        <v>78</v>
      </c>
      <c r="D70" s="30" t="s">
        <v>79</v>
      </c>
      <c r="E70" s="182">
        <f>+E68*E69</f>
        <v>-6602.5</v>
      </c>
      <c r="F70" s="120"/>
      <c r="G70" s="183">
        <f>+G68*G69</f>
        <v>-5708.221153846153</v>
      </c>
      <c r="H70" s="138" t="s">
        <v>84</v>
      </c>
    </row>
    <row r="71" spans="1:8" ht="12">
      <c r="A71" s="99"/>
      <c r="B71" s="108"/>
      <c r="C71" s="152"/>
      <c r="D71" s="193"/>
      <c r="E71" s="18"/>
      <c r="F71" s="120"/>
      <c r="G71" s="181"/>
      <c r="H71" s="134"/>
    </row>
    <row r="72" spans="1:8" ht="16.5" customHeight="1" thickBot="1">
      <c r="A72" s="99"/>
      <c r="B72" s="108"/>
      <c r="C72" s="175" t="s">
        <v>59</v>
      </c>
      <c r="D72" s="164" t="s">
        <v>80</v>
      </c>
      <c r="E72" s="169">
        <f>+E64+E70</f>
        <v>-6602.5</v>
      </c>
      <c r="F72" s="120"/>
      <c r="G72" s="166">
        <f>+G64+G70</f>
        <v>-25288.221153846156</v>
      </c>
      <c r="H72" s="138" t="s">
        <v>85</v>
      </c>
    </row>
    <row r="73" spans="1:8" ht="8.25" customHeight="1">
      <c r="A73" s="99"/>
      <c r="B73" s="108"/>
      <c r="C73" s="133"/>
      <c r="D73" s="105"/>
      <c r="E73" s="105"/>
      <c r="F73" s="120"/>
      <c r="G73" s="140"/>
      <c r="H73" s="141"/>
    </row>
    <row r="74" spans="1:8" ht="12">
      <c r="A74" s="99"/>
      <c r="B74" s="108"/>
      <c r="C74" s="133" t="s">
        <v>81</v>
      </c>
      <c r="D74" s="142" t="s">
        <v>82</v>
      </c>
      <c r="E74" s="105"/>
      <c r="F74" s="120"/>
      <c r="G74" s="105"/>
      <c r="H74" s="134"/>
    </row>
    <row r="75" spans="1:8" ht="12.75" thickBot="1">
      <c r="A75" s="99"/>
      <c r="B75" s="126"/>
      <c r="C75" s="143"/>
      <c r="D75" s="127"/>
      <c r="E75" s="127"/>
      <c r="F75" s="127"/>
      <c r="G75" s="127"/>
      <c r="H75" s="144"/>
    </row>
    <row r="76" spans="3:8" ht="12">
      <c r="C76" s="129"/>
      <c r="D76" s="99"/>
      <c r="E76" s="99"/>
      <c r="F76" s="99"/>
      <c r="G76" s="99"/>
      <c r="H76" s="130"/>
    </row>
  </sheetData>
  <sheetProtection/>
  <mergeCells count="1">
    <mergeCell ref="C2:G2"/>
  </mergeCells>
  <printOptions horizontalCentered="1" verticalCentered="1"/>
  <pageMargins left="1.29" right="0.75" top="0.62" bottom="0.55" header="0.5" footer="0.43"/>
  <pageSetup horizontalDpi="600" verticalDpi="600" orientation="portrait" scale="70" r:id="rId1"/>
  <headerFooter alignWithMargins="0">
    <oddFooter>&amp;C&amp;8Page 1</oddFooter>
  </headerFooter>
</worksheet>
</file>

<file path=xl/worksheets/sheet4.xml><?xml version="1.0" encoding="utf-8"?>
<worksheet xmlns="http://schemas.openxmlformats.org/spreadsheetml/2006/main" xmlns:r="http://schemas.openxmlformats.org/officeDocument/2006/relationships">
  <dimension ref="A1:H25"/>
  <sheetViews>
    <sheetView view="pageBreakPreview" zoomScaleSheetLayoutView="100" zoomScalePageLayoutView="0" workbookViewId="0" topLeftCell="A1">
      <selection activeCell="J18" sqref="J18"/>
    </sheetView>
  </sheetViews>
  <sheetFormatPr defaultColWidth="9.140625" defaultRowHeight="12.75"/>
  <cols>
    <col min="1" max="1" width="7.8515625" style="0" customWidth="1"/>
    <col min="2" max="2" width="1.8515625" style="0" customWidth="1"/>
    <col min="3" max="3" width="32.00390625" style="0" customWidth="1"/>
    <col min="4" max="6" width="14.8515625" style="0" customWidth="1"/>
    <col min="7" max="7" width="13.421875" style="0" customWidth="1"/>
    <col min="8" max="8" width="1.8515625" style="0" customWidth="1"/>
  </cols>
  <sheetData>
    <row r="1" spans="1:8" ht="12">
      <c r="A1" s="99"/>
      <c r="B1" s="131"/>
      <c r="C1" s="101"/>
      <c r="D1" s="101"/>
      <c r="E1" s="101"/>
      <c r="F1" s="101"/>
      <c r="G1" s="101"/>
      <c r="H1" s="103"/>
    </row>
    <row r="2" spans="1:8" ht="23.25" customHeight="1">
      <c r="A2" s="99"/>
      <c r="B2" s="108"/>
      <c r="C2" s="210" t="s">
        <v>103</v>
      </c>
      <c r="D2" s="210"/>
      <c r="E2" s="210"/>
      <c r="F2" s="210"/>
      <c r="G2" s="210"/>
      <c r="H2" s="107"/>
    </row>
    <row r="3" spans="1:8" ht="12">
      <c r="A3" s="99"/>
      <c r="B3" s="108"/>
      <c r="C3" s="105"/>
      <c r="D3" s="105"/>
      <c r="E3" s="105"/>
      <c r="F3" s="105"/>
      <c r="G3" s="105"/>
      <c r="H3" s="107"/>
    </row>
    <row r="4" spans="1:8" ht="12">
      <c r="A4" s="99"/>
      <c r="B4" s="108"/>
      <c r="C4" s="105"/>
      <c r="D4" s="105"/>
      <c r="E4" s="105"/>
      <c r="F4" s="105"/>
      <c r="G4" s="105"/>
      <c r="H4" s="107"/>
    </row>
    <row r="5" spans="1:8" ht="36" customHeight="1">
      <c r="A5" s="99"/>
      <c r="B5" s="108"/>
      <c r="C5" s="96" t="s">
        <v>89</v>
      </c>
      <c r="D5" s="51" t="s">
        <v>90</v>
      </c>
      <c r="E5" s="51" t="s">
        <v>107</v>
      </c>
      <c r="F5" s="51" t="s">
        <v>111</v>
      </c>
      <c r="G5" s="52" t="s">
        <v>95</v>
      </c>
      <c r="H5" s="107"/>
    </row>
    <row r="6" spans="1:8" ht="15" customHeight="1">
      <c r="A6" s="99"/>
      <c r="B6" s="108"/>
      <c r="C6" s="53" t="s">
        <v>92</v>
      </c>
      <c r="D6" s="54">
        <v>820</v>
      </c>
      <c r="E6" s="55">
        <v>1225</v>
      </c>
      <c r="F6" s="54">
        <v>1223</v>
      </c>
      <c r="G6" s="56"/>
      <c r="H6" s="107"/>
    </row>
    <row r="7" spans="1:8" ht="15" customHeight="1">
      <c r="A7" s="99"/>
      <c r="B7" s="108"/>
      <c r="C7" s="57" t="s">
        <v>91</v>
      </c>
      <c r="D7" s="58">
        <f>+D6</f>
        <v>820</v>
      </c>
      <c r="E7" s="59">
        <v>212</v>
      </c>
      <c r="F7" s="60">
        <v>306</v>
      </c>
      <c r="G7" s="61"/>
      <c r="H7" s="107"/>
    </row>
    <row r="8" spans="1:8" ht="15" customHeight="1">
      <c r="A8" s="99"/>
      <c r="B8" s="108"/>
      <c r="C8" s="76" t="s">
        <v>93</v>
      </c>
      <c r="D8" s="62">
        <v>50</v>
      </c>
      <c r="E8" s="63">
        <v>90</v>
      </c>
      <c r="F8" s="62">
        <v>180</v>
      </c>
      <c r="G8" s="64"/>
      <c r="H8" s="107"/>
    </row>
    <row r="9" spans="1:8" ht="15" customHeight="1">
      <c r="A9" s="99"/>
      <c r="B9" s="108"/>
      <c r="C9" s="65" t="s">
        <v>102</v>
      </c>
      <c r="D9" s="66">
        <f>+D7*D8/60</f>
        <v>683.3333333333334</v>
      </c>
      <c r="E9" s="97">
        <f>+E7*E8/60</f>
        <v>318</v>
      </c>
      <c r="F9" s="98">
        <f>+F7*F8/60</f>
        <v>918</v>
      </c>
      <c r="G9" s="67">
        <f>SUM(D9:F9)</f>
        <v>1919.3333333333335</v>
      </c>
      <c r="H9" s="107"/>
    </row>
    <row r="10" spans="1:8" ht="15" customHeight="1">
      <c r="A10" s="99"/>
      <c r="B10" s="108"/>
      <c r="C10" s="68" t="s">
        <v>94</v>
      </c>
      <c r="D10" s="69">
        <f>+D9/G9</f>
        <v>0.3560263980548802</v>
      </c>
      <c r="E10" s="70">
        <f>+E9/G9</f>
        <v>0.16568252865578326</v>
      </c>
      <c r="F10" s="69">
        <f>+F9/G9</f>
        <v>0.4782910732893365</v>
      </c>
      <c r="G10" s="71">
        <f>SUM(D10:F10)</f>
        <v>0.9999999999999999</v>
      </c>
      <c r="H10" s="107"/>
    </row>
    <row r="11" spans="1:8" ht="17.25" customHeight="1">
      <c r="A11" s="99"/>
      <c r="B11" s="108"/>
      <c r="C11" s="176"/>
      <c r="D11" s="72" t="s">
        <v>83</v>
      </c>
      <c r="E11" s="72" t="s">
        <v>84</v>
      </c>
      <c r="F11" s="72" t="s">
        <v>98</v>
      </c>
      <c r="G11" s="56"/>
      <c r="H11" s="107"/>
    </row>
    <row r="12" spans="1:8" ht="20.25" customHeight="1">
      <c r="A12" s="99"/>
      <c r="B12" s="108"/>
      <c r="C12" s="73" t="s">
        <v>97</v>
      </c>
      <c r="D12" s="93">
        <f>+D10*F23</f>
        <v>53752.86557832581</v>
      </c>
      <c r="E12" s="93">
        <f>+E10*F23</f>
        <v>25014.748176450157</v>
      </c>
      <c r="F12" s="93">
        <f>+F10*F23</f>
        <v>72212.38624522403</v>
      </c>
      <c r="G12" s="93">
        <f>SUM(D12:F12)</f>
        <v>150980</v>
      </c>
      <c r="H12" s="107"/>
    </row>
    <row r="13" spans="1:8" ht="12.75">
      <c r="A13" s="99"/>
      <c r="B13" s="108"/>
      <c r="C13" s="177"/>
      <c r="D13" s="178" t="s">
        <v>99</v>
      </c>
      <c r="E13" s="178" t="s">
        <v>100</v>
      </c>
      <c r="F13" s="178" t="s">
        <v>101</v>
      </c>
      <c r="G13" s="177"/>
      <c r="H13" s="107"/>
    </row>
    <row r="14" spans="1:8" ht="12.75">
      <c r="A14" s="99"/>
      <c r="B14" s="108"/>
      <c r="C14" s="177"/>
      <c r="D14" s="179"/>
      <c r="E14" s="179"/>
      <c r="F14" s="179"/>
      <c r="G14" s="177"/>
      <c r="H14" s="107"/>
    </row>
    <row r="15" spans="1:8" ht="12.75">
      <c r="A15" s="99"/>
      <c r="B15" s="108"/>
      <c r="C15" s="177"/>
      <c r="D15" s="177"/>
      <c r="E15" s="177"/>
      <c r="F15" s="177"/>
      <c r="G15" s="177"/>
      <c r="H15" s="107"/>
    </row>
    <row r="16" spans="1:8" ht="36" customHeight="1">
      <c r="A16" s="99"/>
      <c r="B16" s="108"/>
      <c r="C16" s="96" t="s">
        <v>96</v>
      </c>
      <c r="D16" s="74" t="s">
        <v>104</v>
      </c>
      <c r="E16" s="74" t="s">
        <v>106</v>
      </c>
      <c r="F16" s="74" t="s">
        <v>105</v>
      </c>
      <c r="G16" s="177"/>
      <c r="H16" s="107"/>
    </row>
    <row r="17" spans="1:8" ht="15" customHeight="1">
      <c r="A17" s="99"/>
      <c r="B17" s="108"/>
      <c r="C17" s="53" t="s">
        <v>34</v>
      </c>
      <c r="D17" s="19">
        <v>42800</v>
      </c>
      <c r="E17" s="86">
        <v>0</v>
      </c>
      <c r="F17" s="88">
        <f>+D17+E17</f>
        <v>42800</v>
      </c>
      <c r="G17" s="177"/>
      <c r="H17" s="107"/>
    </row>
    <row r="18" spans="1:8" ht="15" customHeight="1">
      <c r="A18" s="99"/>
      <c r="B18" s="108"/>
      <c r="C18" s="57" t="s">
        <v>36</v>
      </c>
      <c r="D18" s="20">
        <v>24900</v>
      </c>
      <c r="E18" s="87"/>
      <c r="F18" s="89">
        <f aca="true" t="shared" si="0" ref="F18:F23">SUM(D18:E18)</f>
        <v>24900</v>
      </c>
      <c r="G18" s="177"/>
      <c r="H18" s="107"/>
    </row>
    <row r="19" spans="1:8" ht="15" customHeight="1">
      <c r="A19" s="99"/>
      <c r="B19" s="108"/>
      <c r="C19" s="57" t="s">
        <v>38</v>
      </c>
      <c r="D19" s="20">
        <v>36600</v>
      </c>
      <c r="E19" s="87"/>
      <c r="F19" s="89">
        <f t="shared" si="0"/>
        <v>36600</v>
      </c>
      <c r="G19" s="177"/>
      <c r="H19" s="107"/>
    </row>
    <row r="20" spans="1:8" ht="15" customHeight="1">
      <c r="A20" s="99"/>
      <c r="B20" s="108"/>
      <c r="C20" s="57" t="s">
        <v>40</v>
      </c>
      <c r="D20" s="20">
        <v>34800</v>
      </c>
      <c r="E20" s="87"/>
      <c r="F20" s="89">
        <f t="shared" si="0"/>
        <v>34800</v>
      </c>
      <c r="G20" s="177"/>
      <c r="H20" s="107"/>
    </row>
    <row r="21" spans="1:8" ht="15" customHeight="1">
      <c r="A21" s="99"/>
      <c r="B21" s="108"/>
      <c r="C21" s="57" t="s">
        <v>42</v>
      </c>
      <c r="D21" s="20">
        <v>8670</v>
      </c>
      <c r="E21" s="87"/>
      <c r="F21" s="89">
        <f t="shared" si="0"/>
        <v>8670</v>
      </c>
      <c r="G21" s="177"/>
      <c r="H21" s="107"/>
    </row>
    <row r="22" spans="1:8" ht="15" customHeight="1">
      <c r="A22" s="99"/>
      <c r="B22" s="108"/>
      <c r="C22" s="75" t="s">
        <v>43</v>
      </c>
      <c r="D22" s="94">
        <v>3210</v>
      </c>
      <c r="E22" s="87"/>
      <c r="F22" s="90">
        <f t="shared" si="0"/>
        <v>3210</v>
      </c>
      <c r="G22" s="177"/>
      <c r="H22" s="107"/>
    </row>
    <row r="23" spans="1:8" ht="20.25" customHeight="1">
      <c r="A23" s="99"/>
      <c r="B23" s="108"/>
      <c r="C23" s="77" t="s">
        <v>95</v>
      </c>
      <c r="D23" s="95">
        <f>SUM(D17:D22)</f>
        <v>150980</v>
      </c>
      <c r="E23" s="92">
        <f>SUM(E17:E22)</f>
        <v>0</v>
      </c>
      <c r="F23" s="91">
        <f t="shared" si="0"/>
        <v>150980</v>
      </c>
      <c r="G23" s="176"/>
      <c r="H23" s="107"/>
    </row>
    <row r="24" spans="1:8" ht="12.75">
      <c r="A24" s="99"/>
      <c r="B24" s="108"/>
      <c r="C24" s="177"/>
      <c r="D24" s="177"/>
      <c r="E24" s="177"/>
      <c r="F24" s="178" t="s">
        <v>26</v>
      </c>
      <c r="G24" s="177"/>
      <c r="H24" s="107"/>
    </row>
    <row r="25" spans="1:8" ht="12.75" thickBot="1">
      <c r="A25" s="99"/>
      <c r="B25" s="126"/>
      <c r="C25" s="127"/>
      <c r="D25" s="127"/>
      <c r="E25" s="127"/>
      <c r="F25" s="180"/>
      <c r="G25" s="127"/>
      <c r="H25" s="128"/>
    </row>
  </sheetData>
  <sheetProtection/>
  <mergeCells count="1">
    <mergeCell ref="C2:G2"/>
  </mergeCells>
  <printOptions/>
  <pageMargins left="0.7" right="0.7" top="0.75" bottom="0.75" header="0.3" footer="0.3"/>
  <pageSetup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dimension ref="A1:N30"/>
  <sheetViews>
    <sheetView view="pageBreakPreview" zoomScale="110" zoomScaleNormal="115" zoomScaleSheetLayoutView="110" zoomScalePageLayoutView="0" workbookViewId="0" topLeftCell="A1">
      <selection activeCell="K32" sqref="K32"/>
    </sheetView>
  </sheetViews>
  <sheetFormatPr defaultColWidth="9.140625" defaultRowHeight="12.75"/>
  <cols>
    <col min="1" max="1" width="3.421875" style="0" customWidth="1"/>
    <col min="2" max="2" width="1.57421875" style="0" customWidth="1"/>
    <col min="3" max="3" width="14.8515625" style="0" customWidth="1"/>
    <col min="14" max="14" width="1.57421875" style="0" customWidth="1"/>
  </cols>
  <sheetData>
    <row r="1" spans="1:14" ht="12.75" thickBot="1">
      <c r="A1" s="99"/>
      <c r="B1" s="99"/>
      <c r="C1" s="99"/>
      <c r="D1" s="99"/>
      <c r="E1" s="99"/>
      <c r="F1" s="99"/>
      <c r="G1" s="99"/>
      <c r="H1" s="99"/>
      <c r="I1" s="99"/>
      <c r="J1" s="99"/>
      <c r="K1" s="99"/>
      <c r="L1" s="99"/>
      <c r="M1" s="99"/>
      <c r="N1" s="99"/>
    </row>
    <row r="2" spans="1:14" ht="19.5" customHeight="1">
      <c r="A2" s="99"/>
      <c r="B2" s="131"/>
      <c r="C2" s="217" t="s">
        <v>24</v>
      </c>
      <c r="D2" s="217"/>
      <c r="E2" s="217"/>
      <c r="F2" s="217"/>
      <c r="G2" s="217"/>
      <c r="H2" s="217"/>
      <c r="I2" s="217"/>
      <c r="J2" s="217"/>
      <c r="K2" s="217"/>
      <c r="L2" s="217"/>
      <c r="M2" s="217"/>
      <c r="N2" s="103"/>
    </row>
    <row r="3" spans="1:14" ht="6" customHeight="1">
      <c r="A3" s="99"/>
      <c r="B3" s="108"/>
      <c r="C3" s="105"/>
      <c r="D3" s="105"/>
      <c r="E3" s="105"/>
      <c r="F3" s="105"/>
      <c r="G3" s="105"/>
      <c r="H3" s="105"/>
      <c r="I3" s="105"/>
      <c r="J3" s="105"/>
      <c r="K3" s="105"/>
      <c r="L3" s="105"/>
      <c r="M3" s="105"/>
      <c r="N3" s="107"/>
    </row>
    <row r="4" spans="1:14" ht="12">
      <c r="A4" s="99"/>
      <c r="B4" s="108"/>
      <c r="C4" s="218" t="s">
        <v>0</v>
      </c>
      <c r="D4" s="218"/>
      <c r="E4" s="218"/>
      <c r="F4" s="218"/>
      <c r="G4" s="218"/>
      <c r="H4" s="218"/>
      <c r="I4" s="218"/>
      <c r="J4" s="218"/>
      <c r="K4" s="218"/>
      <c r="L4" s="218"/>
      <c r="M4" s="218"/>
      <c r="N4" s="107"/>
    </row>
    <row r="5" spans="1:14" ht="12">
      <c r="A5" s="99"/>
      <c r="B5" s="108"/>
      <c r="C5" s="219" t="s">
        <v>23</v>
      </c>
      <c r="D5" s="219"/>
      <c r="E5" s="219"/>
      <c r="F5" s="219"/>
      <c r="G5" s="219"/>
      <c r="H5" s="219"/>
      <c r="I5" s="219"/>
      <c r="J5" s="219"/>
      <c r="K5" s="219"/>
      <c r="L5" s="219"/>
      <c r="M5" s="219"/>
      <c r="N5" s="107"/>
    </row>
    <row r="6" spans="1:14" ht="12">
      <c r="A6" s="99"/>
      <c r="B6" s="108"/>
      <c r="C6" s="219" t="s">
        <v>22</v>
      </c>
      <c r="D6" s="219"/>
      <c r="E6" s="219"/>
      <c r="F6" s="219"/>
      <c r="G6" s="219"/>
      <c r="H6" s="219"/>
      <c r="I6" s="219"/>
      <c r="J6" s="219"/>
      <c r="K6" s="219"/>
      <c r="L6" s="219"/>
      <c r="M6" s="219"/>
      <c r="N6" s="107"/>
    </row>
    <row r="7" spans="1:14" ht="12">
      <c r="A7" s="99"/>
      <c r="B7" s="108"/>
      <c r="C7" s="105"/>
      <c r="D7" s="105"/>
      <c r="E7" s="105"/>
      <c r="F7" s="105"/>
      <c r="G7" s="105"/>
      <c r="H7" s="105"/>
      <c r="I7" s="105"/>
      <c r="J7" s="105"/>
      <c r="K7" s="105"/>
      <c r="L7" s="105"/>
      <c r="M7" s="105"/>
      <c r="N7" s="107"/>
    </row>
    <row r="8" spans="1:14" ht="12">
      <c r="A8" s="99"/>
      <c r="B8" s="108"/>
      <c r="C8" s="1" t="s">
        <v>1</v>
      </c>
      <c r="D8" s="211" t="s">
        <v>4</v>
      </c>
      <c r="E8" s="212"/>
      <c r="F8" s="212"/>
      <c r="G8" s="212"/>
      <c r="H8" s="212"/>
      <c r="I8" s="212"/>
      <c r="J8" s="212"/>
      <c r="K8" s="212"/>
      <c r="L8" s="212"/>
      <c r="M8" s="213"/>
      <c r="N8" s="107"/>
    </row>
    <row r="9" spans="1:14" ht="12">
      <c r="A9" s="99"/>
      <c r="B9" s="108"/>
      <c r="C9" s="2" t="s">
        <v>2</v>
      </c>
      <c r="D9" s="214"/>
      <c r="E9" s="215"/>
      <c r="F9" s="215"/>
      <c r="G9" s="215"/>
      <c r="H9" s="215"/>
      <c r="I9" s="215"/>
      <c r="J9" s="215"/>
      <c r="K9" s="215"/>
      <c r="L9" s="215"/>
      <c r="M9" s="216"/>
      <c r="N9" s="107"/>
    </row>
    <row r="10" spans="1:14" ht="12">
      <c r="A10" s="99"/>
      <c r="B10" s="108"/>
      <c r="C10" s="3" t="s">
        <v>3</v>
      </c>
      <c r="D10" s="4">
        <v>1</v>
      </c>
      <c r="E10" s="4">
        <v>2</v>
      </c>
      <c r="F10" s="4">
        <v>3</v>
      </c>
      <c r="G10" s="4">
        <v>4</v>
      </c>
      <c r="H10" s="4">
        <v>5</v>
      </c>
      <c r="I10" s="4">
        <v>6</v>
      </c>
      <c r="J10" s="4">
        <v>7</v>
      </c>
      <c r="K10" s="4">
        <v>8</v>
      </c>
      <c r="L10" s="4">
        <v>9</v>
      </c>
      <c r="M10" s="4">
        <v>10</v>
      </c>
      <c r="N10" s="107"/>
    </row>
    <row r="11" spans="1:14" ht="12">
      <c r="A11" s="99"/>
      <c r="B11" s="108"/>
      <c r="C11" s="8" t="s">
        <v>5</v>
      </c>
      <c r="D11" s="5">
        <f>0.0125*1000</f>
        <v>12.5</v>
      </c>
      <c r="E11" s="5">
        <f aca="true" t="shared" si="0" ref="E11:E24">D11*0.9</f>
        <v>11.25</v>
      </c>
      <c r="F11" s="5">
        <f aca="true" t="shared" si="1" ref="F11:F24">D11*0.8</f>
        <v>10</v>
      </c>
      <c r="G11" s="5">
        <f aca="true" t="shared" si="2" ref="G11:G24">D11*0.7</f>
        <v>8.75</v>
      </c>
      <c r="H11" s="5">
        <f aca="true" t="shared" si="3" ref="H11:H24">D11*0.6</f>
        <v>7.5</v>
      </c>
      <c r="I11" s="5">
        <f aca="true" t="shared" si="4" ref="I11:I24">D11*0.5</f>
        <v>6.25</v>
      </c>
      <c r="J11" s="5">
        <f aca="true" t="shared" si="5" ref="J11:J24">D11*0.4</f>
        <v>5</v>
      </c>
      <c r="K11" s="5">
        <f aca="true" t="shared" si="6" ref="K11:K24">D11*0.3</f>
        <v>3.75</v>
      </c>
      <c r="L11" s="5">
        <f aca="true" t="shared" si="7" ref="L11:L24">D11*0.2</f>
        <v>2.5</v>
      </c>
      <c r="M11" s="5">
        <f aca="true" t="shared" si="8" ref="M11:M24">D11*0.1</f>
        <v>1.25</v>
      </c>
      <c r="N11" s="107"/>
    </row>
    <row r="12" spans="1:14" ht="12">
      <c r="A12" s="99"/>
      <c r="B12" s="108"/>
      <c r="C12" s="2" t="s">
        <v>6</v>
      </c>
      <c r="D12" s="5">
        <f>0.0125*1200</f>
        <v>15</v>
      </c>
      <c r="E12" s="5">
        <f t="shared" si="0"/>
        <v>13.5</v>
      </c>
      <c r="F12" s="5">
        <f t="shared" si="1"/>
        <v>12</v>
      </c>
      <c r="G12" s="5">
        <f t="shared" si="2"/>
        <v>10.5</v>
      </c>
      <c r="H12" s="5">
        <f t="shared" si="3"/>
        <v>9</v>
      </c>
      <c r="I12" s="5">
        <f t="shared" si="4"/>
        <v>7.5</v>
      </c>
      <c r="J12" s="5">
        <f t="shared" si="5"/>
        <v>6</v>
      </c>
      <c r="K12" s="5">
        <f t="shared" si="6"/>
        <v>4.5</v>
      </c>
      <c r="L12" s="5">
        <f t="shared" si="7"/>
        <v>3</v>
      </c>
      <c r="M12" s="5">
        <f t="shared" si="8"/>
        <v>1.5</v>
      </c>
      <c r="N12" s="107"/>
    </row>
    <row r="13" spans="1:14" ht="12">
      <c r="A13" s="99"/>
      <c r="B13" s="108"/>
      <c r="C13" s="2" t="s">
        <v>7</v>
      </c>
      <c r="D13" s="5">
        <f>0.0125*1400</f>
        <v>17.5</v>
      </c>
      <c r="E13" s="5">
        <f t="shared" si="0"/>
        <v>15.75</v>
      </c>
      <c r="F13" s="5">
        <f t="shared" si="1"/>
        <v>14</v>
      </c>
      <c r="G13" s="5">
        <f t="shared" si="2"/>
        <v>12.25</v>
      </c>
      <c r="H13" s="5">
        <f t="shared" si="3"/>
        <v>10.5</v>
      </c>
      <c r="I13" s="5">
        <f t="shared" si="4"/>
        <v>8.75</v>
      </c>
      <c r="J13" s="5">
        <f t="shared" si="5"/>
        <v>7</v>
      </c>
      <c r="K13" s="5">
        <f t="shared" si="6"/>
        <v>5.25</v>
      </c>
      <c r="L13" s="5">
        <f t="shared" si="7"/>
        <v>3.5</v>
      </c>
      <c r="M13" s="5">
        <f t="shared" si="8"/>
        <v>1.75</v>
      </c>
      <c r="N13" s="107"/>
    </row>
    <row r="14" spans="1:14" ht="12">
      <c r="A14" s="99"/>
      <c r="B14" s="108"/>
      <c r="C14" s="2" t="s">
        <v>8</v>
      </c>
      <c r="D14" s="5">
        <f>0.0125*1600</f>
        <v>20</v>
      </c>
      <c r="E14" s="5">
        <f t="shared" si="0"/>
        <v>18</v>
      </c>
      <c r="F14" s="5">
        <f t="shared" si="1"/>
        <v>16</v>
      </c>
      <c r="G14" s="5">
        <f t="shared" si="2"/>
        <v>14</v>
      </c>
      <c r="H14" s="5">
        <f t="shared" si="3"/>
        <v>12</v>
      </c>
      <c r="I14" s="5">
        <f t="shared" si="4"/>
        <v>10</v>
      </c>
      <c r="J14" s="5">
        <f t="shared" si="5"/>
        <v>8</v>
      </c>
      <c r="K14" s="5">
        <f t="shared" si="6"/>
        <v>6</v>
      </c>
      <c r="L14" s="5">
        <f t="shared" si="7"/>
        <v>4</v>
      </c>
      <c r="M14" s="5">
        <f t="shared" si="8"/>
        <v>2</v>
      </c>
      <c r="N14" s="107"/>
    </row>
    <row r="15" spans="1:14" ht="12">
      <c r="A15" s="99"/>
      <c r="B15" s="108"/>
      <c r="C15" s="2" t="s">
        <v>9</v>
      </c>
      <c r="D15" s="5">
        <f>0.0125*1800</f>
        <v>22.5</v>
      </c>
      <c r="E15" s="5">
        <f t="shared" si="0"/>
        <v>20.25</v>
      </c>
      <c r="F15" s="5">
        <f t="shared" si="1"/>
        <v>18</v>
      </c>
      <c r="G15" s="5">
        <f t="shared" si="2"/>
        <v>15.749999999999998</v>
      </c>
      <c r="H15" s="5">
        <f t="shared" si="3"/>
        <v>13.5</v>
      </c>
      <c r="I15" s="5">
        <f t="shared" si="4"/>
        <v>11.25</v>
      </c>
      <c r="J15" s="5">
        <f t="shared" si="5"/>
        <v>9</v>
      </c>
      <c r="K15" s="5">
        <f t="shared" si="6"/>
        <v>6.75</v>
      </c>
      <c r="L15" s="5">
        <f t="shared" si="7"/>
        <v>4.5</v>
      </c>
      <c r="M15" s="5">
        <f t="shared" si="8"/>
        <v>2.25</v>
      </c>
      <c r="N15" s="107"/>
    </row>
    <row r="16" spans="1:14" ht="12">
      <c r="A16" s="99"/>
      <c r="B16" s="108"/>
      <c r="C16" s="2" t="s">
        <v>10</v>
      </c>
      <c r="D16" s="5">
        <f>0.0125*2000</f>
        <v>25</v>
      </c>
      <c r="E16" s="5">
        <f t="shared" si="0"/>
        <v>22.5</v>
      </c>
      <c r="F16" s="5">
        <f t="shared" si="1"/>
        <v>20</v>
      </c>
      <c r="G16" s="5">
        <f t="shared" si="2"/>
        <v>17.5</v>
      </c>
      <c r="H16" s="5">
        <f t="shared" si="3"/>
        <v>15</v>
      </c>
      <c r="I16" s="5">
        <f t="shared" si="4"/>
        <v>12.5</v>
      </c>
      <c r="J16" s="5">
        <f t="shared" si="5"/>
        <v>10</v>
      </c>
      <c r="K16" s="5">
        <f t="shared" si="6"/>
        <v>7.5</v>
      </c>
      <c r="L16" s="5">
        <f t="shared" si="7"/>
        <v>5</v>
      </c>
      <c r="M16" s="5">
        <f t="shared" si="8"/>
        <v>2.5</v>
      </c>
      <c r="N16" s="107"/>
    </row>
    <row r="17" spans="1:14" ht="12">
      <c r="A17" s="99"/>
      <c r="B17" s="108"/>
      <c r="C17" s="2" t="s">
        <v>11</v>
      </c>
      <c r="D17" s="5">
        <f>0.0125*2200</f>
        <v>27.5</v>
      </c>
      <c r="E17" s="5">
        <f t="shared" si="0"/>
        <v>24.75</v>
      </c>
      <c r="F17" s="5">
        <f t="shared" si="1"/>
        <v>22</v>
      </c>
      <c r="G17" s="5">
        <f t="shared" si="2"/>
        <v>19.25</v>
      </c>
      <c r="H17" s="5">
        <f t="shared" si="3"/>
        <v>16.5</v>
      </c>
      <c r="I17" s="5">
        <f t="shared" si="4"/>
        <v>13.75</v>
      </c>
      <c r="J17" s="5">
        <f t="shared" si="5"/>
        <v>11</v>
      </c>
      <c r="K17" s="5">
        <f t="shared" si="6"/>
        <v>8.25</v>
      </c>
      <c r="L17" s="5">
        <f t="shared" si="7"/>
        <v>5.5</v>
      </c>
      <c r="M17" s="5">
        <f t="shared" si="8"/>
        <v>2.75</v>
      </c>
      <c r="N17" s="107"/>
    </row>
    <row r="18" spans="1:14" ht="12">
      <c r="A18" s="99"/>
      <c r="B18" s="108"/>
      <c r="C18" s="2" t="s">
        <v>12</v>
      </c>
      <c r="D18" s="5">
        <f>0.0125*2400</f>
        <v>30</v>
      </c>
      <c r="E18" s="5">
        <f t="shared" si="0"/>
        <v>27</v>
      </c>
      <c r="F18" s="5">
        <f t="shared" si="1"/>
        <v>24</v>
      </c>
      <c r="G18" s="5">
        <f t="shared" si="2"/>
        <v>21</v>
      </c>
      <c r="H18" s="5">
        <f t="shared" si="3"/>
        <v>18</v>
      </c>
      <c r="I18" s="5">
        <f t="shared" si="4"/>
        <v>15</v>
      </c>
      <c r="J18" s="5">
        <f t="shared" si="5"/>
        <v>12</v>
      </c>
      <c r="K18" s="5">
        <f t="shared" si="6"/>
        <v>9</v>
      </c>
      <c r="L18" s="5">
        <f t="shared" si="7"/>
        <v>6</v>
      </c>
      <c r="M18" s="5">
        <f t="shared" si="8"/>
        <v>3</v>
      </c>
      <c r="N18" s="107"/>
    </row>
    <row r="19" spans="1:14" ht="12">
      <c r="A19" s="99"/>
      <c r="B19" s="108"/>
      <c r="C19" s="2" t="s">
        <v>13</v>
      </c>
      <c r="D19" s="5">
        <f>0.0125*2600</f>
        <v>32.5</v>
      </c>
      <c r="E19" s="5">
        <f t="shared" si="0"/>
        <v>29.25</v>
      </c>
      <c r="F19" s="5">
        <f t="shared" si="1"/>
        <v>26</v>
      </c>
      <c r="G19" s="5">
        <f t="shared" si="2"/>
        <v>22.75</v>
      </c>
      <c r="H19" s="5">
        <f t="shared" si="3"/>
        <v>19.5</v>
      </c>
      <c r="I19" s="5">
        <f t="shared" si="4"/>
        <v>16.25</v>
      </c>
      <c r="J19" s="5">
        <f t="shared" si="5"/>
        <v>13</v>
      </c>
      <c r="K19" s="5">
        <f t="shared" si="6"/>
        <v>9.75</v>
      </c>
      <c r="L19" s="5">
        <f t="shared" si="7"/>
        <v>6.5</v>
      </c>
      <c r="M19" s="5">
        <f t="shared" si="8"/>
        <v>3.25</v>
      </c>
      <c r="N19" s="107"/>
    </row>
    <row r="20" spans="1:14" ht="12">
      <c r="A20" s="99"/>
      <c r="B20" s="108"/>
      <c r="C20" s="2" t="s">
        <v>14</v>
      </c>
      <c r="D20" s="5">
        <f>0.0125*2800</f>
        <v>35</v>
      </c>
      <c r="E20" s="5">
        <f t="shared" si="0"/>
        <v>31.5</v>
      </c>
      <c r="F20" s="5">
        <f t="shared" si="1"/>
        <v>28</v>
      </c>
      <c r="G20" s="5">
        <f t="shared" si="2"/>
        <v>24.5</v>
      </c>
      <c r="H20" s="5">
        <f t="shared" si="3"/>
        <v>21</v>
      </c>
      <c r="I20" s="5">
        <f t="shared" si="4"/>
        <v>17.5</v>
      </c>
      <c r="J20" s="5">
        <f t="shared" si="5"/>
        <v>14</v>
      </c>
      <c r="K20" s="5">
        <f t="shared" si="6"/>
        <v>10.5</v>
      </c>
      <c r="L20" s="5">
        <f t="shared" si="7"/>
        <v>7</v>
      </c>
      <c r="M20" s="5">
        <f t="shared" si="8"/>
        <v>3.5</v>
      </c>
      <c r="N20" s="107"/>
    </row>
    <row r="21" spans="1:14" ht="12">
      <c r="A21" s="99"/>
      <c r="B21" s="108"/>
      <c r="C21" s="2" t="s">
        <v>15</v>
      </c>
      <c r="D21" s="5">
        <f>0.0125*3000</f>
        <v>37.5</v>
      </c>
      <c r="E21" s="5">
        <f t="shared" si="0"/>
        <v>33.75</v>
      </c>
      <c r="F21" s="5">
        <f t="shared" si="1"/>
        <v>30</v>
      </c>
      <c r="G21" s="5">
        <f t="shared" si="2"/>
        <v>26.25</v>
      </c>
      <c r="H21" s="5">
        <f t="shared" si="3"/>
        <v>22.5</v>
      </c>
      <c r="I21" s="5">
        <f t="shared" si="4"/>
        <v>18.75</v>
      </c>
      <c r="J21" s="5">
        <f t="shared" si="5"/>
        <v>15</v>
      </c>
      <c r="K21" s="5">
        <f t="shared" si="6"/>
        <v>11.25</v>
      </c>
      <c r="L21" s="5">
        <f t="shared" si="7"/>
        <v>7.5</v>
      </c>
      <c r="M21" s="5">
        <f t="shared" si="8"/>
        <v>3.75</v>
      </c>
      <c r="N21" s="107"/>
    </row>
    <row r="22" spans="1:14" ht="12">
      <c r="A22" s="99"/>
      <c r="B22" s="108"/>
      <c r="C22" s="2" t="s">
        <v>16</v>
      </c>
      <c r="D22" s="5">
        <f>0.0125*3200</f>
        <v>40</v>
      </c>
      <c r="E22" s="5">
        <f t="shared" si="0"/>
        <v>36</v>
      </c>
      <c r="F22" s="5">
        <f t="shared" si="1"/>
        <v>32</v>
      </c>
      <c r="G22" s="5">
        <f t="shared" si="2"/>
        <v>28</v>
      </c>
      <c r="H22" s="5">
        <f t="shared" si="3"/>
        <v>24</v>
      </c>
      <c r="I22" s="5">
        <f t="shared" si="4"/>
        <v>20</v>
      </c>
      <c r="J22" s="5">
        <f t="shared" si="5"/>
        <v>16</v>
      </c>
      <c r="K22" s="5">
        <f t="shared" si="6"/>
        <v>12</v>
      </c>
      <c r="L22" s="5">
        <f t="shared" si="7"/>
        <v>8</v>
      </c>
      <c r="M22" s="5">
        <f t="shared" si="8"/>
        <v>4</v>
      </c>
      <c r="N22" s="107"/>
    </row>
    <row r="23" spans="1:14" ht="12">
      <c r="A23" s="99"/>
      <c r="B23" s="108"/>
      <c r="C23" s="2" t="s">
        <v>17</v>
      </c>
      <c r="D23" s="5">
        <f>0.0125*3400</f>
        <v>42.5</v>
      </c>
      <c r="E23" s="5">
        <f t="shared" si="0"/>
        <v>38.25</v>
      </c>
      <c r="F23" s="5">
        <f t="shared" si="1"/>
        <v>34</v>
      </c>
      <c r="G23" s="5">
        <f t="shared" si="2"/>
        <v>29.749999999999996</v>
      </c>
      <c r="H23" s="5">
        <f t="shared" si="3"/>
        <v>25.5</v>
      </c>
      <c r="I23" s="5">
        <f t="shared" si="4"/>
        <v>21.25</v>
      </c>
      <c r="J23" s="5">
        <f t="shared" si="5"/>
        <v>17</v>
      </c>
      <c r="K23" s="5">
        <f t="shared" si="6"/>
        <v>12.75</v>
      </c>
      <c r="L23" s="5">
        <f t="shared" si="7"/>
        <v>8.5</v>
      </c>
      <c r="M23" s="5">
        <f t="shared" si="8"/>
        <v>4.25</v>
      </c>
      <c r="N23" s="107"/>
    </row>
    <row r="24" spans="1:14" ht="12">
      <c r="A24" s="99"/>
      <c r="B24" s="108"/>
      <c r="C24" s="2" t="s">
        <v>18</v>
      </c>
      <c r="D24" s="5">
        <f>0.0125*3600</f>
        <v>45</v>
      </c>
      <c r="E24" s="5">
        <f t="shared" si="0"/>
        <v>40.5</v>
      </c>
      <c r="F24" s="5">
        <f t="shared" si="1"/>
        <v>36</v>
      </c>
      <c r="G24" s="5">
        <f t="shared" si="2"/>
        <v>31.499999999999996</v>
      </c>
      <c r="H24" s="5">
        <f t="shared" si="3"/>
        <v>27</v>
      </c>
      <c r="I24" s="5">
        <f t="shared" si="4"/>
        <v>22.5</v>
      </c>
      <c r="J24" s="5">
        <f t="shared" si="5"/>
        <v>18</v>
      </c>
      <c r="K24" s="5">
        <f t="shared" si="6"/>
        <v>13.5</v>
      </c>
      <c r="L24" s="5">
        <f t="shared" si="7"/>
        <v>9</v>
      </c>
      <c r="M24" s="5">
        <f t="shared" si="8"/>
        <v>4.5</v>
      </c>
      <c r="N24" s="107"/>
    </row>
    <row r="25" spans="1:14" ht="12">
      <c r="A25" s="99"/>
      <c r="B25" s="108"/>
      <c r="C25" s="2" t="s">
        <v>19</v>
      </c>
      <c r="D25" s="6" t="s">
        <v>20</v>
      </c>
      <c r="E25" s="6"/>
      <c r="F25" s="6"/>
      <c r="G25" s="6"/>
      <c r="H25" s="6"/>
      <c r="I25" s="6"/>
      <c r="J25" s="6"/>
      <c r="K25" s="6"/>
      <c r="L25" s="6"/>
      <c r="M25" s="6"/>
      <c r="N25" s="107"/>
    </row>
    <row r="26" spans="1:14" ht="12">
      <c r="A26" s="99"/>
      <c r="B26" s="108"/>
      <c r="C26" s="7"/>
      <c r="D26" s="9"/>
      <c r="E26" s="7"/>
      <c r="F26" s="7"/>
      <c r="G26" s="7"/>
      <c r="H26" s="7"/>
      <c r="I26" s="7"/>
      <c r="J26" s="7"/>
      <c r="K26" s="7"/>
      <c r="L26" s="7"/>
      <c r="M26" s="7"/>
      <c r="N26" s="107"/>
    </row>
    <row r="27" spans="1:14" ht="12">
      <c r="A27" s="99"/>
      <c r="B27" s="108"/>
      <c r="C27" s="105"/>
      <c r="D27" s="105"/>
      <c r="E27" s="105"/>
      <c r="F27" s="105"/>
      <c r="G27" s="105"/>
      <c r="H27" s="105"/>
      <c r="I27" s="105"/>
      <c r="J27" s="105"/>
      <c r="K27" s="105"/>
      <c r="L27" s="105"/>
      <c r="M27" s="105"/>
      <c r="N27" s="107"/>
    </row>
    <row r="28" spans="1:14" ht="12">
      <c r="A28" s="99"/>
      <c r="B28" s="108"/>
      <c r="C28" s="105" t="s">
        <v>87</v>
      </c>
      <c r="D28" s="105"/>
      <c r="E28" s="105"/>
      <c r="F28" s="105"/>
      <c r="G28" s="105"/>
      <c r="H28" s="105"/>
      <c r="I28" s="105"/>
      <c r="J28" s="105"/>
      <c r="K28" s="105"/>
      <c r="L28" s="105"/>
      <c r="M28" s="105"/>
      <c r="N28" s="107"/>
    </row>
    <row r="29" spans="1:14" ht="12">
      <c r="A29" s="99"/>
      <c r="B29" s="108"/>
      <c r="C29" s="105" t="s">
        <v>21</v>
      </c>
      <c r="D29" s="105"/>
      <c r="E29" s="105"/>
      <c r="F29" s="105"/>
      <c r="G29" s="105"/>
      <c r="H29" s="105"/>
      <c r="I29" s="105"/>
      <c r="J29" s="105"/>
      <c r="K29" s="105"/>
      <c r="L29" s="105"/>
      <c r="M29" s="105"/>
      <c r="N29" s="107"/>
    </row>
    <row r="30" spans="1:14" ht="7.5" customHeight="1" thickBot="1">
      <c r="A30" s="99"/>
      <c r="B30" s="126"/>
      <c r="C30" s="127"/>
      <c r="D30" s="127"/>
      <c r="E30" s="127"/>
      <c r="F30" s="127"/>
      <c r="G30" s="127"/>
      <c r="H30" s="127"/>
      <c r="I30" s="127"/>
      <c r="J30" s="127"/>
      <c r="K30" s="127"/>
      <c r="L30" s="127"/>
      <c r="M30" s="127"/>
      <c r="N30" s="128"/>
    </row>
  </sheetData>
  <sheetProtection/>
  <mergeCells count="5">
    <mergeCell ref="D8:M9"/>
    <mergeCell ref="C2:M2"/>
    <mergeCell ref="C4:M4"/>
    <mergeCell ref="C5:M5"/>
    <mergeCell ref="C6:M6"/>
  </mergeCells>
  <printOptions/>
  <pageMargins left="0.75" right="0.75" top="1" bottom="1" header="0.5" footer="0.5"/>
  <pageSetup horizontalDpi="600" verticalDpi="600" orientation="portrait" scale="82" r:id="rId1"/>
  <headerFooter alignWithMargins="0">
    <oddFooter>&amp;C&amp;12Page 5</oddFooter>
  </headerFooter>
</worksheet>
</file>

<file path=xl/worksheets/sheet6.xml><?xml version="1.0" encoding="utf-8"?>
<worksheet xmlns="http://schemas.openxmlformats.org/spreadsheetml/2006/main" xmlns:r="http://schemas.openxmlformats.org/officeDocument/2006/relationships">
  <dimension ref="A2:B27"/>
  <sheetViews>
    <sheetView zoomScalePageLayoutView="0" workbookViewId="0" topLeftCell="A1">
      <selection activeCell="B15" sqref="B15"/>
    </sheetView>
  </sheetViews>
  <sheetFormatPr defaultColWidth="8.8515625" defaultRowHeight="12.75"/>
  <cols>
    <col min="1" max="1" width="60.57421875" style="196" customWidth="1"/>
    <col min="2" max="2" width="62.8515625" style="196" customWidth="1"/>
    <col min="3" max="4" width="36.140625" style="196" customWidth="1"/>
    <col min="5" max="16384" width="8.8515625" style="196" customWidth="1"/>
  </cols>
  <sheetData>
    <row r="2" spans="1:2" ht="25.5" customHeight="1">
      <c r="A2" s="220" t="s">
        <v>146</v>
      </c>
      <c r="B2" s="220"/>
    </row>
    <row r="3" spans="1:2" ht="63.75" customHeight="1">
      <c r="A3" s="221" t="s">
        <v>147</v>
      </c>
      <c r="B3" s="221"/>
    </row>
    <row r="4" spans="1:2" ht="13.5" customHeight="1">
      <c r="A4" s="222"/>
      <c r="B4" s="222"/>
    </row>
    <row r="5" spans="1:2" s="198" customFormat="1" ht="29.25" customHeight="1">
      <c r="A5" s="197" t="s">
        <v>148</v>
      </c>
      <c r="B5" s="197" t="s">
        <v>149</v>
      </c>
    </row>
    <row r="6" spans="1:2" s="200" customFormat="1" ht="18.75" customHeight="1">
      <c r="A6" s="199" t="s">
        <v>150</v>
      </c>
      <c r="B6" s="199" t="s">
        <v>151</v>
      </c>
    </row>
    <row r="7" spans="1:2" s="200" customFormat="1" ht="18.75" customHeight="1">
      <c r="A7" s="201" t="s">
        <v>152</v>
      </c>
      <c r="B7" s="201" t="s">
        <v>153</v>
      </c>
    </row>
    <row r="8" spans="1:2" s="200" customFormat="1" ht="18.75" customHeight="1">
      <c r="A8" s="199" t="s">
        <v>154</v>
      </c>
      <c r="B8" s="199" t="s">
        <v>155</v>
      </c>
    </row>
    <row r="9" spans="1:2" s="200" customFormat="1" ht="18.75" customHeight="1">
      <c r="A9" s="201" t="s">
        <v>156</v>
      </c>
      <c r="B9" s="201" t="s">
        <v>157</v>
      </c>
    </row>
    <row r="10" spans="1:2" s="200" customFormat="1" ht="18.75" customHeight="1">
      <c r="A10" s="199" t="s">
        <v>158</v>
      </c>
      <c r="B10" s="199" t="s">
        <v>159</v>
      </c>
    </row>
    <row r="11" spans="1:2" s="200" customFormat="1" ht="18.75" customHeight="1">
      <c r="A11" s="201" t="s">
        <v>160</v>
      </c>
      <c r="B11" s="201" t="s">
        <v>161</v>
      </c>
    </row>
    <row r="12" spans="1:2" s="200" customFormat="1" ht="18.75" customHeight="1">
      <c r="A12" s="199" t="s">
        <v>162</v>
      </c>
      <c r="B12" s="199" t="s">
        <v>163</v>
      </c>
    </row>
    <row r="13" spans="1:2" s="200" customFormat="1" ht="18.75" customHeight="1">
      <c r="A13" s="201" t="s">
        <v>164</v>
      </c>
      <c r="B13" s="201" t="s">
        <v>165</v>
      </c>
    </row>
    <row r="14" spans="1:2" s="200" customFormat="1" ht="18.75" customHeight="1">
      <c r="A14" s="199" t="s">
        <v>166</v>
      </c>
      <c r="B14" s="199" t="s">
        <v>167</v>
      </c>
    </row>
    <row r="15" spans="1:2" s="200" customFormat="1" ht="18.75" customHeight="1">
      <c r="A15" s="201" t="s">
        <v>168</v>
      </c>
      <c r="B15" s="201" t="s">
        <v>169</v>
      </c>
    </row>
    <row r="16" spans="1:2" s="200" customFormat="1" ht="18.75" customHeight="1">
      <c r="A16" s="199" t="s">
        <v>170</v>
      </c>
      <c r="B16" s="199" t="s">
        <v>171</v>
      </c>
    </row>
    <row r="17" spans="1:2" s="200" customFormat="1" ht="18.75" customHeight="1">
      <c r="A17" s="201" t="s">
        <v>172</v>
      </c>
      <c r="B17" s="201" t="s">
        <v>173</v>
      </c>
    </row>
    <row r="18" spans="1:2" s="200" customFormat="1" ht="18.75" customHeight="1">
      <c r="A18" s="199" t="s">
        <v>174</v>
      </c>
      <c r="B18" s="199" t="s">
        <v>169</v>
      </c>
    </row>
    <row r="19" spans="1:2" s="200" customFormat="1" ht="18.75" customHeight="1">
      <c r="A19" s="201" t="s">
        <v>175</v>
      </c>
      <c r="B19" s="201" t="s">
        <v>157</v>
      </c>
    </row>
    <row r="20" spans="1:2" s="200" customFormat="1" ht="18.75" customHeight="1">
      <c r="A20" s="199" t="s">
        <v>176</v>
      </c>
      <c r="B20" s="199" t="s">
        <v>169</v>
      </c>
    </row>
    <row r="21" spans="1:2" s="200" customFormat="1" ht="18.75" customHeight="1">
      <c r="A21" s="201" t="s">
        <v>177</v>
      </c>
      <c r="B21" s="201" t="s">
        <v>178</v>
      </c>
    </row>
    <row r="23" ht="15">
      <c r="A23" s="202" t="s">
        <v>179</v>
      </c>
    </row>
    <row r="24" spans="1:2" ht="15" customHeight="1">
      <c r="A24" s="223" t="s">
        <v>180</v>
      </c>
      <c r="B24" s="223"/>
    </row>
    <row r="25" s="200" customFormat="1" ht="22.5" customHeight="1">
      <c r="A25" s="203" t="s">
        <v>181</v>
      </c>
    </row>
    <row r="26" s="200" customFormat="1" ht="18.75" customHeight="1">
      <c r="A26" s="203" t="s">
        <v>182</v>
      </c>
    </row>
    <row r="27" spans="1:2" ht="15">
      <c r="A27" s="224"/>
      <c r="B27" s="224"/>
    </row>
  </sheetData>
  <sheetProtection/>
  <mergeCells count="5">
    <mergeCell ref="A2:B2"/>
    <mergeCell ref="A3:B3"/>
    <mergeCell ref="A4:B4"/>
    <mergeCell ref="A24:B24"/>
    <mergeCell ref="A27:B2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Los Angeles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emchan</dc:creator>
  <cp:keywords/>
  <dc:description/>
  <cp:lastModifiedBy>lislee</cp:lastModifiedBy>
  <cp:lastPrinted>2017-08-01T18:09:54Z</cp:lastPrinted>
  <dcterms:created xsi:type="dcterms:W3CDTF">2009-07-02T21:51:29Z</dcterms:created>
  <dcterms:modified xsi:type="dcterms:W3CDTF">2017-08-07T22:34:39Z</dcterms:modified>
  <cp:category/>
  <cp:version/>
  <cp:contentType/>
  <cp:contentStatus/>
</cp:coreProperties>
</file>