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L:\FISCAL\WORKSHARE\WORKGRP\CRU\CRStaff\CR1718\Preliminary\To Vu\Forms\"/>
    </mc:Choice>
  </mc:AlternateContent>
  <xr:revisionPtr revIDLastSave="0" documentId="13_ncr:1_{3DE6D6FC-2424-44A5-B32E-CACEA41B7920}" xr6:coauthVersionLast="44" xr6:coauthVersionMax="44" xr10:uidLastSave="{00000000-0000-0000-0000-000000000000}"/>
  <bookViews>
    <workbookView xWindow="22932" yWindow="-108" windowWidth="23256" windowHeight="12576" activeTab="4" xr2:uid="{00000000-000D-0000-FFFF-FFFF00000000}"/>
  </bookViews>
  <sheets>
    <sheet name="Signature Page" sheetId="14" r:id="rId1"/>
    <sheet name="Comparison" sheetId="9" r:id="rId2"/>
    <sheet name="7895NTP-P-C" sheetId="5" r:id="rId3"/>
    <sheet name="7990NTP-P" sheetId="7" r:id="rId4"/>
    <sheet name="FL Info" sheetId="13" r:id="rId5"/>
    <sheet name="FL Info SAPC" sheetId="15" state="hidden" r:id="rId6"/>
  </sheets>
  <externalReferences>
    <externalReference r:id="rId7"/>
    <externalReference r:id="rId8"/>
    <externalReference r:id="rId9"/>
  </externalReferences>
  <definedNames>
    <definedName name="\\I4" hidden="1">#NAME?</definedName>
    <definedName name="\\I8" hidden="1">#NAME?</definedName>
    <definedName name="\I" localSheetId="5">#REF!</definedName>
    <definedName name="\I" localSheetId="0">#REF!</definedName>
    <definedName name="\I">#REF!</definedName>
    <definedName name="\I2" localSheetId="0">#REF!</definedName>
    <definedName name="\I2">#REF!</definedName>
    <definedName name="\I3" localSheetId="0">#REF!</definedName>
    <definedName name="\I3">#REF!</definedName>
    <definedName name="\I4" localSheetId="0">#REF!</definedName>
    <definedName name="\I4">#REF!</definedName>
    <definedName name="\I5" localSheetId="0">#REF!</definedName>
    <definedName name="\I5">#REF!</definedName>
    <definedName name="\I6" localSheetId="0">#REF!</definedName>
    <definedName name="\I6">#REF!</definedName>
    <definedName name="\I7" localSheetId="0">#REF!</definedName>
    <definedName name="\I7">#REF!</definedName>
    <definedName name="\I8" localSheetId="0">#REF!</definedName>
    <definedName name="\I8">#REF!</definedName>
    <definedName name="\I8a" localSheetId="0">#REF!</definedName>
    <definedName name="\I8a">#REF!</definedName>
    <definedName name="\I9" localSheetId="0">#REF!</definedName>
    <definedName name="\I9">#REF!</definedName>
    <definedName name="\P">#REF!</definedName>
    <definedName name="__5">#REF!</definedName>
    <definedName name="_1_5" localSheetId="0">#REF!</definedName>
    <definedName name="_1_5">#REF!</definedName>
    <definedName name="_5" localSheetId="0">#REF!</definedName>
    <definedName name="_5">#REF!</definedName>
    <definedName name="BACKA" localSheetId="0">#REF!</definedName>
    <definedName name="BACKA">#REF!</definedName>
    <definedName name="BACKB" localSheetId="0">#REF!</definedName>
    <definedName name="BACKB">#REF!</definedName>
    <definedName name="BACKC" localSheetId="0">#REF!</definedName>
    <definedName name="BACKC">#REF!</definedName>
    <definedName name="BACKD" localSheetId="0">#REF!</definedName>
    <definedName name="BACKD">#REF!</definedName>
    <definedName name="BLOCK" localSheetId="0">#REF!</definedName>
    <definedName name="BLOCK">#REF!</definedName>
    <definedName name="I" localSheetId="0">[1]instruction!#REF!</definedName>
    <definedName name="i">#REF!</definedName>
    <definedName name="My" localSheetId="0">'[2]DCHFUND-AD'!$G$60:$G$61</definedName>
    <definedName name="My">'[3]DCHFUND-AD'!$G$60:$G$61</definedName>
    <definedName name="_xlnm.Print_Area" localSheetId="2">'7895NTP-P-C'!$A$1:$I$107</definedName>
    <definedName name="_xlnm.Print_Area" localSheetId="3">'7990NTP-P'!$A$1:$P$94</definedName>
    <definedName name="_xlnm.Print_Area" localSheetId="1">Comparison!$A$1:$D$47</definedName>
    <definedName name="_xlnm.Print_Area" localSheetId="4">'FL Info'!$A$1:$H$155</definedName>
    <definedName name="_xlnm.Print_Area" localSheetId="5">'FL Info SAPC'!$A$1:$O$159</definedName>
    <definedName name="_xlnm.Print_Area" localSheetId="0">'Signature Page'!$A$1:$K$42</definedName>
    <definedName name="_xlnm.Print_Titles" localSheetId="2">'7895NTP-P-C'!$1:$12</definedName>
    <definedName name="repor1" localSheetId="0">#REF!</definedName>
    <definedName name="repor1">#REF!</definedName>
    <definedName name="REPORT" localSheetId="0">#REF!</definedName>
    <definedName name="REPORT">#REF!</definedName>
    <definedName name="what" localSheetId="0">'[2]DCHFUND-AD'!$G$19:$G$40</definedName>
    <definedName name="what">'[3]DCHFUND-AD'!$G$19:$G$40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6" i="15" l="1"/>
  <c r="C153" i="15" l="1"/>
  <c r="C152" i="15"/>
  <c r="F146" i="15"/>
  <c r="F145" i="15"/>
  <c r="F144" i="15"/>
  <c r="E144" i="15"/>
  <c r="F143" i="15"/>
  <c r="F142" i="15"/>
  <c r="F141" i="15"/>
  <c r="E141" i="15"/>
  <c r="C138" i="15"/>
  <c r="C137" i="15"/>
  <c r="C136" i="15"/>
  <c r="C135" i="15"/>
  <c r="C134" i="15"/>
  <c r="C133" i="15"/>
  <c r="C131" i="15"/>
  <c r="C130" i="15"/>
  <c r="D129" i="15"/>
  <c r="F129" i="15" s="1"/>
  <c r="C129" i="15"/>
  <c r="C128" i="15"/>
  <c r="C127" i="15"/>
  <c r="C126" i="15"/>
  <c r="F124" i="15"/>
  <c r="C124" i="15"/>
  <c r="C123" i="15"/>
  <c r="C122" i="15"/>
  <c r="C121" i="15"/>
  <c r="F120" i="15"/>
  <c r="C120" i="15"/>
  <c r="C113" i="15"/>
  <c r="C112" i="15"/>
  <c r="N111" i="15"/>
  <c r="M111" i="15"/>
  <c r="D138" i="15" s="1"/>
  <c r="F138" i="15" s="1"/>
  <c r="L111" i="15"/>
  <c r="K111" i="15"/>
  <c r="D137" i="15" s="1"/>
  <c r="F137" i="15" s="1"/>
  <c r="J111" i="15"/>
  <c r="I111" i="15"/>
  <c r="D136" i="15" s="1"/>
  <c r="F136" i="15" s="1"/>
  <c r="H111" i="15"/>
  <c r="G111" i="15"/>
  <c r="D135" i="15" s="1"/>
  <c r="F135" i="15" s="1"/>
  <c r="F111" i="15"/>
  <c r="E111" i="15"/>
  <c r="D134" i="15" s="1"/>
  <c r="F134" i="15" s="1"/>
  <c r="D111" i="15"/>
  <c r="C111" i="15"/>
  <c r="D133" i="15" s="1"/>
  <c r="F133" i="15" s="1"/>
  <c r="C107" i="15"/>
  <c r="C106" i="15"/>
  <c r="N105" i="15"/>
  <c r="M105" i="15"/>
  <c r="D131" i="15" s="1"/>
  <c r="F131" i="15" s="1"/>
  <c r="L105" i="15"/>
  <c r="K105" i="15"/>
  <c r="D130" i="15" s="1"/>
  <c r="F130" i="15" s="1"/>
  <c r="J105" i="15"/>
  <c r="I105" i="15"/>
  <c r="H105" i="15"/>
  <c r="G105" i="15"/>
  <c r="D128" i="15" s="1"/>
  <c r="F128" i="15" s="1"/>
  <c r="F105" i="15"/>
  <c r="E105" i="15"/>
  <c r="D127" i="15" s="1"/>
  <c r="F127" i="15" s="1"/>
  <c r="D105" i="15"/>
  <c r="C105" i="15"/>
  <c r="D126" i="15" s="1"/>
  <c r="F126" i="15" s="1"/>
  <c r="C100" i="15"/>
  <c r="C99" i="15"/>
  <c r="D139" i="15" s="1"/>
  <c r="M97" i="15"/>
  <c r="K97" i="15"/>
  <c r="I97" i="15"/>
  <c r="G97" i="15"/>
  <c r="E97" i="15"/>
  <c r="C97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M94" i="15"/>
  <c r="K94" i="15"/>
  <c r="I94" i="15"/>
  <c r="G94" i="15"/>
  <c r="E94" i="15"/>
  <c r="C94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M91" i="15"/>
  <c r="K91" i="15"/>
  <c r="I91" i="15"/>
  <c r="G91" i="15"/>
  <c r="E91" i="15"/>
  <c r="C91" i="15"/>
  <c r="N90" i="15"/>
  <c r="M90" i="15"/>
  <c r="L90" i="15"/>
  <c r="K90" i="15"/>
  <c r="J90" i="15"/>
  <c r="I90" i="15"/>
  <c r="H90" i="15"/>
  <c r="G90" i="15"/>
  <c r="F90" i="15"/>
  <c r="E90" i="15"/>
  <c r="D90" i="15"/>
  <c r="C90" i="15"/>
  <c r="M88" i="15"/>
  <c r="K88" i="15"/>
  <c r="I88" i="15"/>
  <c r="G88" i="15"/>
  <c r="E88" i="15"/>
  <c r="C88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N83" i="15"/>
  <c r="M83" i="15"/>
  <c r="L83" i="15"/>
  <c r="K83" i="15"/>
  <c r="J83" i="15"/>
  <c r="I83" i="15"/>
  <c r="H83" i="15"/>
  <c r="G83" i="15"/>
  <c r="F83" i="15"/>
  <c r="E83" i="15"/>
  <c r="D83" i="15"/>
  <c r="C83" i="15"/>
  <c r="N82" i="15"/>
  <c r="M82" i="15"/>
  <c r="L82" i="15"/>
  <c r="K82" i="15"/>
  <c r="J82" i="15"/>
  <c r="I82" i="15"/>
  <c r="H82" i="15"/>
  <c r="G82" i="15"/>
  <c r="F82" i="15"/>
  <c r="E82" i="15"/>
  <c r="D82" i="15"/>
  <c r="C82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N78" i="15"/>
  <c r="M78" i="15"/>
  <c r="L78" i="15"/>
  <c r="K78" i="15"/>
  <c r="J78" i="15"/>
  <c r="I78" i="15"/>
  <c r="H78" i="15"/>
  <c r="G78" i="15"/>
  <c r="F78" i="15"/>
  <c r="E78" i="15"/>
  <c r="D78" i="15"/>
  <c r="C78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N74" i="15"/>
  <c r="M74" i="15"/>
  <c r="G124" i="15" s="1"/>
  <c r="L74" i="15"/>
  <c r="K74" i="15"/>
  <c r="J74" i="15"/>
  <c r="I74" i="15"/>
  <c r="G122" i="15" s="1"/>
  <c r="H74" i="15"/>
  <c r="G74" i="15"/>
  <c r="G121" i="15" s="1"/>
  <c r="F74" i="15"/>
  <c r="E74" i="15"/>
  <c r="G120" i="15" s="1"/>
  <c r="D74" i="15"/>
  <c r="C74" i="15"/>
  <c r="M72" i="15"/>
  <c r="K72" i="15"/>
  <c r="I72" i="15"/>
  <c r="G72" i="15"/>
  <c r="E72" i="15"/>
  <c r="C72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M69" i="15"/>
  <c r="K69" i="15"/>
  <c r="I69" i="15"/>
  <c r="G69" i="15"/>
  <c r="E69" i="15"/>
  <c r="C69" i="15"/>
  <c r="N68" i="15"/>
  <c r="M68" i="15"/>
  <c r="L68" i="15"/>
  <c r="K68" i="15"/>
  <c r="J68" i="15"/>
  <c r="I68" i="15"/>
  <c r="H68" i="15"/>
  <c r="G68" i="15"/>
  <c r="F68" i="15"/>
  <c r="E68" i="15"/>
  <c r="D68" i="15"/>
  <c r="C68" i="15"/>
  <c r="M66" i="15"/>
  <c r="K66" i="15"/>
  <c r="I66" i="15"/>
  <c r="G66" i="15"/>
  <c r="E66" i="15"/>
  <c r="C66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M63" i="15"/>
  <c r="K63" i="15"/>
  <c r="I63" i="15"/>
  <c r="G63" i="15"/>
  <c r="E63" i="15"/>
  <c r="C63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M60" i="15"/>
  <c r="K60" i="15"/>
  <c r="I60" i="15"/>
  <c r="G60" i="15"/>
  <c r="E60" i="15"/>
  <c r="C60" i="15"/>
  <c r="G119" i="15" s="1"/>
  <c r="N59" i="15"/>
  <c r="M59" i="15"/>
  <c r="L59" i="15"/>
  <c r="K59" i="15"/>
  <c r="J59" i="15"/>
  <c r="I59" i="15"/>
  <c r="H59" i="15"/>
  <c r="G59" i="15"/>
  <c r="F59" i="15"/>
  <c r="E59" i="15"/>
  <c r="D59" i="15"/>
  <c r="C59" i="15"/>
  <c r="M57" i="15"/>
  <c r="K57" i="15"/>
  <c r="I57" i="15"/>
  <c r="G57" i="15"/>
  <c r="E57" i="15"/>
  <c r="C57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M54" i="15"/>
  <c r="K54" i="15"/>
  <c r="I54" i="15"/>
  <c r="G54" i="15"/>
  <c r="E54" i="15"/>
  <c r="C54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M51" i="15"/>
  <c r="K51" i="15"/>
  <c r="I51" i="15"/>
  <c r="G51" i="15"/>
  <c r="E51" i="15"/>
  <c r="C51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M48" i="15"/>
  <c r="K48" i="15"/>
  <c r="I48" i="15"/>
  <c r="G48" i="15"/>
  <c r="E48" i="15"/>
  <c r="C48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M45" i="15"/>
  <c r="K45" i="15"/>
  <c r="I45" i="15"/>
  <c r="G45" i="15"/>
  <c r="E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M42" i="15"/>
  <c r="K42" i="15"/>
  <c r="I42" i="15"/>
  <c r="G42" i="15"/>
  <c r="E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M39" i="15"/>
  <c r="K39" i="15"/>
  <c r="I39" i="15"/>
  <c r="G39" i="15"/>
  <c r="E39" i="15"/>
  <c r="C39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M36" i="15"/>
  <c r="K36" i="15"/>
  <c r="G123" i="15" s="1"/>
  <c r="I36" i="15"/>
  <c r="G36" i="15"/>
  <c r="E36" i="15"/>
  <c r="C36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M33" i="15"/>
  <c r="K33" i="15"/>
  <c r="I33" i="15"/>
  <c r="G33" i="15"/>
  <c r="E33" i="15"/>
  <c r="C33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M30" i="15"/>
  <c r="K30" i="15"/>
  <c r="I30" i="15"/>
  <c r="G30" i="15"/>
  <c r="E30" i="15"/>
  <c r="C30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M27" i="15"/>
  <c r="K27" i="15"/>
  <c r="I27" i="15"/>
  <c r="G27" i="15"/>
  <c r="E27" i="15"/>
  <c r="C27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M24" i="15"/>
  <c r="K24" i="15"/>
  <c r="I24" i="15"/>
  <c r="G24" i="15"/>
  <c r="E24" i="15"/>
  <c r="C24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M21" i="15"/>
  <c r="K21" i="15"/>
  <c r="I21" i="15"/>
  <c r="G21" i="15"/>
  <c r="E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M16" i="15"/>
  <c r="K16" i="15"/>
  <c r="F123" i="15" s="1"/>
  <c r="I16" i="15"/>
  <c r="F122" i="15" s="1"/>
  <c r="G16" i="15"/>
  <c r="F121" i="15" s="1"/>
  <c r="E16" i="15"/>
  <c r="N15" i="15"/>
  <c r="M15" i="15"/>
  <c r="E124" i="15" s="1"/>
  <c r="D124" i="15" s="1"/>
  <c r="L15" i="15"/>
  <c r="K15" i="15"/>
  <c r="E123" i="15" s="1"/>
  <c r="D123" i="15" s="1"/>
  <c r="J15" i="15"/>
  <c r="I15" i="15"/>
  <c r="E122" i="15" s="1"/>
  <c r="D122" i="15" s="1"/>
  <c r="H15" i="15"/>
  <c r="G15" i="15"/>
  <c r="E121" i="15" s="1"/>
  <c r="F15" i="15"/>
  <c r="E15" i="15"/>
  <c r="E120" i="15" s="1"/>
  <c r="D120" i="15" s="1"/>
  <c r="D15" i="15"/>
  <c r="D7" i="15"/>
  <c r="B7" i="15"/>
  <c r="D6" i="15"/>
  <c r="B6" i="15"/>
  <c r="D121" i="15" l="1"/>
  <c r="G140" i="15"/>
  <c r="G147" i="15" s="1"/>
  <c r="O102" i="15"/>
  <c r="O101" i="15"/>
  <c r="O99" i="15"/>
  <c r="O97" i="15"/>
  <c r="O96" i="15"/>
  <c r="O93" i="15"/>
  <c r="O90" i="15"/>
  <c r="O88" i="15"/>
  <c r="O87" i="15"/>
  <c r="O85" i="15"/>
  <c r="O83" i="15"/>
  <c r="O82" i="15"/>
  <c r="O81" i="15"/>
  <c r="O80" i="15"/>
  <c r="O79" i="15"/>
  <c r="O77" i="15"/>
  <c r="O75" i="15"/>
  <c r="O74" i="15"/>
  <c r="O73" i="15"/>
  <c r="O70" i="15"/>
  <c r="O69" i="15"/>
  <c r="O67" i="15"/>
  <c r="O65" i="15"/>
  <c r="O64" i="15"/>
  <c r="O62" i="15"/>
  <c r="O61" i="15"/>
  <c r="O58" i="15"/>
  <c r="O57" i="15"/>
  <c r="O55" i="15"/>
  <c r="O54" i="15"/>
  <c r="O52" i="15"/>
  <c r="O51" i="15"/>
  <c r="O50" i="15"/>
  <c r="O49" i="15"/>
  <c r="O47" i="15"/>
  <c r="O46" i="15"/>
  <c r="O43" i="15"/>
  <c r="O40" i="15"/>
  <c r="O39" i="15"/>
  <c r="O38" i="15"/>
  <c r="O37" i="15"/>
  <c r="O35" i="15"/>
  <c r="O34" i="15"/>
  <c r="O31" i="15"/>
  <c r="O28" i="15"/>
  <c r="O27" i="15"/>
  <c r="O26" i="15"/>
  <c r="O25" i="15"/>
  <c r="O23" i="15"/>
  <c r="O22" i="15"/>
  <c r="O19" i="15"/>
  <c r="O18" i="15"/>
  <c r="O17" i="15"/>
  <c r="O24" i="15" l="1"/>
  <c r="O36" i="15"/>
  <c r="O63" i="15"/>
  <c r="O20" i="15"/>
  <c r="O32" i="15"/>
  <c r="O44" i="15"/>
  <c r="O59" i="15"/>
  <c r="O60" i="15"/>
  <c r="O66" i="15"/>
  <c r="O71" i="15"/>
  <c r="O72" i="15"/>
  <c r="O76" i="15"/>
  <c r="O84" i="15"/>
  <c r="O94" i="15"/>
  <c r="O95" i="15"/>
  <c r="O30" i="15"/>
  <c r="O42" i="15"/>
  <c r="O48" i="15"/>
  <c r="O89" i="15"/>
  <c r="O21" i="15"/>
  <c r="O29" i="15"/>
  <c r="O33" i="15"/>
  <c r="O41" i="15"/>
  <c r="O45" i="15"/>
  <c r="O53" i="15"/>
  <c r="O56" i="15"/>
  <c r="O68" i="15"/>
  <c r="O78" i="15"/>
  <c r="O86" i="15"/>
  <c r="O91" i="15"/>
  <c r="O92" i="15"/>
  <c r="O98" i="15"/>
  <c r="O106" i="15"/>
  <c r="O112" i="15"/>
  <c r="O100" i="15"/>
  <c r="G15" i="14"/>
  <c r="C43" i="7" l="1"/>
  <c r="N96" i="13"/>
  <c r="L96" i="13"/>
  <c r="J96" i="13"/>
  <c r="H96" i="13"/>
  <c r="F96" i="13"/>
  <c r="D96" i="13"/>
  <c r="N90" i="13"/>
  <c r="L90" i="13"/>
  <c r="J90" i="13"/>
  <c r="H90" i="13"/>
  <c r="F90" i="13"/>
  <c r="D90" i="13"/>
  <c r="N93" i="13"/>
  <c r="L93" i="13"/>
  <c r="J93" i="13"/>
  <c r="H93" i="13"/>
  <c r="F93" i="13"/>
  <c r="D93" i="13"/>
  <c r="N82" i="13"/>
  <c r="L82" i="13"/>
  <c r="J82" i="13"/>
  <c r="H82" i="13"/>
  <c r="F82" i="13"/>
  <c r="D82" i="13"/>
  <c r="N68" i="13"/>
  <c r="L68" i="13"/>
  <c r="J68" i="13"/>
  <c r="H68" i="13"/>
  <c r="F68" i="13"/>
  <c r="D68" i="13"/>
  <c r="N65" i="13"/>
  <c r="L65" i="13"/>
  <c r="J65" i="13"/>
  <c r="H65" i="13"/>
  <c r="F65" i="13"/>
  <c r="D65" i="13"/>
  <c r="H43" i="7" l="1"/>
  <c r="D43" i="7"/>
  <c r="E43" i="7"/>
  <c r="F43" i="7"/>
  <c r="G43" i="7"/>
  <c r="D62" i="13" l="1"/>
  <c r="D71" i="13"/>
  <c r="N62" i="13" l="1"/>
  <c r="L62" i="13"/>
  <c r="J62" i="13"/>
  <c r="H62" i="13"/>
  <c r="F62" i="13"/>
  <c r="N26" i="13"/>
  <c r="L26" i="13"/>
  <c r="J26" i="13"/>
  <c r="H26" i="13"/>
  <c r="F26" i="13"/>
  <c r="D26" i="13"/>
  <c r="A1" i="9" l="1"/>
  <c r="B17" i="9" l="1"/>
  <c r="B16" i="9"/>
  <c r="B15" i="9"/>
  <c r="B33" i="9" l="1"/>
  <c r="B32" i="9"/>
  <c r="B35" i="9"/>
  <c r="B34" i="9"/>
  <c r="B31" i="9"/>
  <c r="C44" i="9"/>
  <c r="C43" i="9"/>
  <c r="C42" i="9"/>
  <c r="C41" i="9"/>
  <c r="C40" i="9"/>
  <c r="C39" i="9"/>
  <c r="N111" i="13" l="1"/>
  <c r="N105" i="13"/>
  <c r="N87" i="13"/>
  <c r="N85" i="13"/>
  <c r="N83" i="13"/>
  <c r="N80" i="13"/>
  <c r="N78" i="13"/>
  <c r="N76" i="13"/>
  <c r="N74" i="13"/>
  <c r="N71" i="13"/>
  <c r="N59" i="13"/>
  <c r="N56" i="13"/>
  <c r="N53" i="13"/>
  <c r="N50" i="13"/>
  <c r="N47" i="13"/>
  <c r="N44" i="13"/>
  <c r="N41" i="13"/>
  <c r="N38" i="13"/>
  <c r="N35" i="13"/>
  <c r="N32" i="13"/>
  <c r="N29" i="13"/>
  <c r="N23" i="13"/>
  <c r="N20" i="13"/>
  <c r="N18" i="13"/>
  <c r="N15" i="13"/>
  <c r="D111" i="13"/>
  <c r="D105" i="13"/>
  <c r="L111" i="13"/>
  <c r="L105" i="13"/>
  <c r="L87" i="13"/>
  <c r="L85" i="13"/>
  <c r="L83" i="13"/>
  <c r="L80" i="13"/>
  <c r="L78" i="13"/>
  <c r="L76" i="13"/>
  <c r="L74" i="13"/>
  <c r="L71" i="13"/>
  <c r="L59" i="13"/>
  <c r="L56" i="13"/>
  <c r="L53" i="13"/>
  <c r="L50" i="13"/>
  <c r="L47" i="13"/>
  <c r="L44" i="13"/>
  <c r="L41" i="13"/>
  <c r="L38" i="13"/>
  <c r="L35" i="13"/>
  <c r="L32" i="13"/>
  <c r="L29" i="13"/>
  <c r="L23" i="13"/>
  <c r="L20" i="13"/>
  <c r="L18" i="13"/>
  <c r="L15" i="13"/>
  <c r="J111" i="13"/>
  <c r="J105" i="13"/>
  <c r="J87" i="13"/>
  <c r="J85" i="13"/>
  <c r="J83" i="13"/>
  <c r="J80" i="13"/>
  <c r="J78" i="13"/>
  <c r="J76" i="13"/>
  <c r="J74" i="13"/>
  <c r="J71" i="13"/>
  <c r="J59" i="13"/>
  <c r="J56" i="13"/>
  <c r="J53" i="13"/>
  <c r="J50" i="13"/>
  <c r="J47" i="13"/>
  <c r="J44" i="13"/>
  <c r="J41" i="13"/>
  <c r="J38" i="13"/>
  <c r="J35" i="13"/>
  <c r="J32" i="13"/>
  <c r="J29" i="13"/>
  <c r="J23" i="13"/>
  <c r="J20" i="13"/>
  <c r="J18" i="13"/>
  <c r="J15" i="13"/>
  <c r="H111" i="13"/>
  <c r="H105" i="13"/>
  <c r="H15" i="13"/>
  <c r="H87" i="13"/>
  <c r="H85" i="13"/>
  <c r="H83" i="13"/>
  <c r="H80" i="13"/>
  <c r="H78" i="13"/>
  <c r="H76" i="13"/>
  <c r="H74" i="13"/>
  <c r="H71" i="13"/>
  <c r="H59" i="13"/>
  <c r="H56" i="13"/>
  <c r="H53" i="13"/>
  <c r="H50" i="13"/>
  <c r="H47" i="13"/>
  <c r="H44" i="13"/>
  <c r="H41" i="13"/>
  <c r="H38" i="13"/>
  <c r="H35" i="13"/>
  <c r="H32" i="13"/>
  <c r="H29" i="13"/>
  <c r="H23" i="13"/>
  <c r="H20" i="13"/>
  <c r="H18" i="13"/>
  <c r="D29" i="13"/>
  <c r="D23" i="13"/>
  <c r="D20" i="13"/>
  <c r="D18" i="13"/>
  <c r="D15" i="13"/>
  <c r="D32" i="13"/>
  <c r="D35" i="13"/>
  <c r="D38" i="13"/>
  <c r="D41" i="13"/>
  <c r="D44" i="13"/>
  <c r="D47" i="13"/>
  <c r="D50" i="13"/>
  <c r="D53" i="13"/>
  <c r="D56" i="13"/>
  <c r="D59" i="13"/>
  <c r="C99" i="13"/>
  <c r="F56" i="13"/>
  <c r="F53" i="13"/>
  <c r="F50" i="13"/>
  <c r="F47" i="13"/>
  <c r="F44" i="13"/>
  <c r="F41" i="13"/>
  <c r="F38" i="13"/>
  <c r="F35" i="13"/>
  <c r="F32" i="13"/>
  <c r="F29" i="13"/>
  <c r="F23" i="13"/>
  <c r="F20" i="13"/>
  <c r="F18" i="13"/>
  <c r="F15" i="13"/>
  <c r="F59" i="13"/>
  <c r="F71" i="13"/>
  <c r="F111" i="13"/>
  <c r="F105" i="13"/>
  <c r="F87" i="13"/>
  <c r="F85" i="13"/>
  <c r="F83" i="13"/>
  <c r="F80" i="13"/>
  <c r="F78" i="13"/>
  <c r="F76" i="13"/>
  <c r="F74" i="13"/>
  <c r="C60" i="7" l="1"/>
  <c r="C61" i="7"/>
  <c r="C62" i="7"/>
  <c r="C63" i="7"/>
  <c r="C64" i="7"/>
  <c r="D55" i="7"/>
  <c r="D54" i="7"/>
  <c r="D53" i="7"/>
  <c r="D52" i="7"/>
  <c r="D51" i="7"/>
  <c r="D50" i="7"/>
  <c r="C55" i="7"/>
  <c r="C54" i="7"/>
  <c r="C53" i="7"/>
  <c r="C52" i="7"/>
  <c r="C51" i="7"/>
  <c r="C50" i="7"/>
  <c r="B55" i="7"/>
  <c r="B54" i="7"/>
  <c r="O30" i="7" l="1"/>
  <c r="O40" i="7"/>
  <c r="O42" i="7"/>
  <c r="O36" i="7"/>
  <c r="M82" i="13" s="1"/>
  <c r="M30" i="7"/>
  <c r="M40" i="7"/>
  <c r="M42" i="7"/>
  <c r="M36" i="7"/>
  <c r="I82" i="13" s="1"/>
  <c r="L40" i="7"/>
  <c r="L30" i="7"/>
  <c r="L36" i="7"/>
  <c r="G82" i="13" s="1"/>
  <c r="L42" i="7"/>
  <c r="N30" i="7"/>
  <c r="N42" i="7"/>
  <c r="N36" i="7"/>
  <c r="K82" i="13" s="1"/>
  <c r="N40" i="7"/>
  <c r="K36" i="7"/>
  <c r="E82" i="13" s="1"/>
  <c r="K40" i="7"/>
  <c r="K42" i="7"/>
  <c r="K30" i="7"/>
  <c r="M12" i="7"/>
  <c r="M29" i="7"/>
  <c r="M16" i="7"/>
  <c r="M28" i="7"/>
  <c r="D42" i="9"/>
  <c r="O14" i="7"/>
  <c r="M24" i="13" s="1"/>
  <c r="O29" i="7"/>
  <c r="O28" i="7"/>
  <c r="O16" i="7"/>
  <c r="D44" i="9"/>
  <c r="N16" i="7"/>
  <c r="N29" i="7"/>
  <c r="N28" i="7"/>
  <c r="D43" i="9"/>
  <c r="L29" i="7"/>
  <c r="L28" i="7"/>
  <c r="L16" i="7"/>
  <c r="D41" i="9"/>
  <c r="K12" i="7"/>
  <c r="E18" i="13" s="1"/>
  <c r="K29" i="7"/>
  <c r="K28" i="7"/>
  <c r="K16" i="7"/>
  <c r="D40" i="9"/>
  <c r="C134" i="13"/>
  <c r="C137" i="13"/>
  <c r="C127" i="13"/>
  <c r="C130" i="13"/>
  <c r="C135" i="13"/>
  <c r="C128" i="13"/>
  <c r="C131" i="13"/>
  <c r="C136" i="13"/>
  <c r="C129" i="13"/>
  <c r="I18" i="13"/>
  <c r="M15" i="7"/>
  <c r="K41" i="7"/>
  <c r="E55" i="7"/>
  <c r="K11" i="7"/>
  <c r="N23" i="7"/>
  <c r="M26" i="7"/>
  <c r="M33" i="7"/>
  <c r="K25" i="7"/>
  <c r="K22" i="7"/>
  <c r="N38" i="7"/>
  <c r="K18" i="7"/>
  <c r="N27" i="7"/>
  <c r="M11" i="7"/>
  <c r="C56" i="7"/>
  <c r="M38" i="7"/>
  <c r="M19" i="7"/>
  <c r="E54" i="7"/>
  <c r="M10" i="7"/>
  <c r="M37" i="7"/>
  <c r="M32" i="7"/>
  <c r="M25" i="7"/>
  <c r="M22" i="7"/>
  <c r="M17" i="7"/>
  <c r="M14" i="7"/>
  <c r="M41" i="7"/>
  <c r="M35" i="7"/>
  <c r="M31" i="7"/>
  <c r="M24" i="7"/>
  <c r="M21" i="7"/>
  <c r="M13" i="7"/>
  <c r="K35" i="7"/>
  <c r="M39" i="7"/>
  <c r="M34" i="7"/>
  <c r="M27" i="7"/>
  <c r="M23" i="7"/>
  <c r="M20" i="7"/>
  <c r="M18" i="7"/>
  <c r="O21" i="7"/>
  <c r="O11" i="7"/>
  <c r="O25" i="7"/>
  <c r="L24" i="7"/>
  <c r="L13" i="7"/>
  <c r="L33" i="7"/>
  <c r="L39" i="7"/>
  <c r="O41" i="7"/>
  <c r="L20" i="7"/>
  <c r="O33" i="7"/>
  <c r="K34" i="7"/>
  <c r="K21" i="7"/>
  <c r="K14" i="7"/>
  <c r="N35" i="7"/>
  <c r="K10" i="7"/>
  <c r="K27" i="7"/>
  <c r="N31" i="7"/>
  <c r="N19" i="7"/>
  <c r="O18" i="7"/>
  <c r="O20" i="7"/>
  <c r="O23" i="7"/>
  <c r="O27" i="7"/>
  <c r="O34" i="7"/>
  <c r="O39" i="7"/>
  <c r="L12" i="7"/>
  <c r="L14" i="7"/>
  <c r="L17" i="7"/>
  <c r="L22" i="7"/>
  <c r="L25" i="7"/>
  <c r="L32" i="7"/>
  <c r="L37" i="7"/>
  <c r="L10" i="7"/>
  <c r="L38" i="7"/>
  <c r="L31" i="7"/>
  <c r="L23" i="7"/>
  <c r="L19" i="7"/>
  <c r="O38" i="7"/>
  <c r="O32" i="7"/>
  <c r="O24" i="7"/>
  <c r="O19" i="7"/>
  <c r="O17" i="7"/>
  <c r="O13" i="7"/>
  <c r="N12" i="7"/>
  <c r="N14" i="7"/>
  <c r="N17" i="7"/>
  <c r="N22" i="7"/>
  <c r="N25" i="7"/>
  <c r="N32" i="7"/>
  <c r="N37" i="7"/>
  <c r="N10" i="7"/>
  <c r="K15" i="7"/>
  <c r="K19" i="7"/>
  <c r="K26" i="7"/>
  <c r="K33" i="7"/>
  <c r="K38" i="7"/>
  <c r="K39" i="7"/>
  <c r="K32" i="7"/>
  <c r="K24" i="7"/>
  <c r="K20" i="7"/>
  <c r="K17" i="7"/>
  <c r="K13" i="7"/>
  <c r="L35" i="7"/>
  <c r="L27" i="7"/>
  <c r="N41" i="7"/>
  <c r="N34" i="7"/>
  <c r="N26" i="7"/>
  <c r="N21" i="7"/>
  <c r="N18" i="7"/>
  <c r="N15" i="7"/>
  <c r="N11" i="7"/>
  <c r="O37" i="7"/>
  <c r="O31" i="7"/>
  <c r="K37" i="7"/>
  <c r="K31" i="7"/>
  <c r="K23" i="7"/>
  <c r="L41" i="7"/>
  <c r="L34" i="7"/>
  <c r="L26" i="7"/>
  <c r="L21" i="7"/>
  <c r="L18" i="7"/>
  <c r="L15" i="7"/>
  <c r="L11" i="7"/>
  <c r="N39" i="7"/>
  <c r="N33" i="7"/>
  <c r="N24" i="7"/>
  <c r="N20" i="7"/>
  <c r="N13" i="7"/>
  <c r="O10" i="7"/>
  <c r="O35" i="7"/>
  <c r="O26" i="7"/>
  <c r="O22" i="7"/>
  <c r="O15" i="7"/>
  <c r="O12" i="7"/>
  <c r="D56" i="7"/>
  <c r="K66" i="13" l="1"/>
  <c r="K65" i="13"/>
  <c r="I63" i="13"/>
  <c r="I62" i="13"/>
  <c r="E94" i="13"/>
  <c r="E93" i="13"/>
  <c r="I96" i="13"/>
  <c r="I97" i="13"/>
  <c r="E66" i="13"/>
  <c r="E65" i="13"/>
  <c r="K91" i="13"/>
  <c r="K90" i="13"/>
  <c r="G94" i="13"/>
  <c r="G93" i="13"/>
  <c r="I93" i="13"/>
  <c r="I94" i="13"/>
  <c r="I65" i="13"/>
  <c r="I66" i="13"/>
  <c r="K96" i="13"/>
  <c r="K97" i="13"/>
  <c r="I91" i="13"/>
  <c r="I90" i="13"/>
  <c r="K68" i="13"/>
  <c r="K69" i="13"/>
  <c r="I69" i="13"/>
  <c r="I68" i="13"/>
  <c r="M93" i="13"/>
  <c r="M94" i="13"/>
  <c r="G63" i="13"/>
  <c r="G62" i="13"/>
  <c r="G96" i="13"/>
  <c r="G97" i="13"/>
  <c r="M62" i="13"/>
  <c r="M63" i="13"/>
  <c r="E68" i="13"/>
  <c r="E69" i="13"/>
  <c r="G65" i="13"/>
  <c r="G66" i="13"/>
  <c r="M65" i="13"/>
  <c r="M66" i="13"/>
  <c r="E96" i="13"/>
  <c r="E97" i="13"/>
  <c r="M97" i="13"/>
  <c r="M96" i="13"/>
  <c r="K94" i="13"/>
  <c r="K93" i="13"/>
  <c r="E90" i="13"/>
  <c r="E91" i="13"/>
  <c r="G68" i="13"/>
  <c r="G69" i="13"/>
  <c r="M90" i="13"/>
  <c r="M91" i="13"/>
  <c r="E63" i="13"/>
  <c r="E62" i="13"/>
  <c r="K62" i="13"/>
  <c r="K63" i="13"/>
  <c r="G90" i="13"/>
  <c r="G91" i="13"/>
  <c r="M68" i="13"/>
  <c r="M69" i="13"/>
  <c r="N43" i="7"/>
  <c r="M43" i="7"/>
  <c r="L43" i="7"/>
  <c r="O43" i="7"/>
  <c r="K43" i="7"/>
  <c r="M23" i="13"/>
  <c r="I27" i="13"/>
  <c r="I26" i="13"/>
  <c r="I72" i="13"/>
  <c r="I71" i="13"/>
  <c r="M27" i="13"/>
  <c r="M26" i="13"/>
  <c r="M72" i="13"/>
  <c r="M71" i="13"/>
  <c r="K27" i="13"/>
  <c r="K26" i="13"/>
  <c r="K71" i="13"/>
  <c r="K72" i="13"/>
  <c r="G72" i="13"/>
  <c r="G71" i="13"/>
  <c r="G27" i="13"/>
  <c r="G26" i="13"/>
  <c r="E71" i="13"/>
  <c r="E72" i="13"/>
  <c r="E27" i="13"/>
  <c r="E26" i="13"/>
  <c r="C35" i="9"/>
  <c r="C34" i="9"/>
  <c r="K105" i="13"/>
  <c r="K74" i="13"/>
  <c r="G85" i="13"/>
  <c r="G18" i="13"/>
  <c r="G105" i="13"/>
  <c r="D128" i="13" s="1"/>
  <c r="F128" i="13" s="1"/>
  <c r="K111" i="13"/>
  <c r="K78" i="13"/>
  <c r="G80" i="13"/>
  <c r="E111" i="13"/>
  <c r="D134" i="13" s="1"/>
  <c r="F134" i="13" s="1"/>
  <c r="K18" i="13"/>
  <c r="K80" i="13"/>
  <c r="M76" i="13"/>
  <c r="G76" i="13"/>
  <c r="M105" i="13"/>
  <c r="I74" i="13"/>
  <c r="I85" i="13"/>
  <c r="K85" i="13"/>
  <c r="I111" i="13"/>
  <c r="D136" i="13" s="1"/>
  <c r="F136" i="13" s="1"/>
  <c r="M18" i="13"/>
  <c r="M80" i="13"/>
  <c r="G111" i="13"/>
  <c r="D135" i="13" s="1"/>
  <c r="F135" i="13" s="1"/>
  <c r="G78" i="13"/>
  <c r="M74" i="13"/>
  <c r="G83" i="13"/>
  <c r="M78" i="13"/>
  <c r="E24" i="13"/>
  <c r="I83" i="13"/>
  <c r="I76" i="13"/>
  <c r="E105" i="13"/>
  <c r="D127" i="13" s="1"/>
  <c r="F127" i="13" s="1"/>
  <c r="M111" i="13"/>
  <c r="K76" i="13"/>
  <c r="M83" i="13"/>
  <c r="K83" i="13"/>
  <c r="M85" i="13"/>
  <c r="G74" i="13"/>
  <c r="I78" i="13"/>
  <c r="I80" i="13"/>
  <c r="I105" i="13"/>
  <c r="D129" i="13" s="1"/>
  <c r="F129" i="13" s="1"/>
  <c r="E64" i="7"/>
  <c r="G64" i="7" s="1"/>
  <c r="C124" i="13"/>
  <c r="E63" i="7"/>
  <c r="G63" i="7" s="1"/>
  <c r="C123" i="13"/>
  <c r="M45" i="13"/>
  <c r="M44" i="13"/>
  <c r="M35" i="13"/>
  <c r="M36" i="13"/>
  <c r="M48" i="13"/>
  <c r="M47" i="13"/>
  <c r="M54" i="13"/>
  <c r="M53" i="13"/>
  <c r="M57" i="13"/>
  <c r="M56" i="13"/>
  <c r="M51" i="13"/>
  <c r="M50" i="13"/>
  <c r="M88" i="13"/>
  <c r="M87" i="13"/>
  <c r="M39" i="13"/>
  <c r="M38" i="13"/>
  <c r="M21" i="13"/>
  <c r="M20" i="13"/>
  <c r="M33" i="13"/>
  <c r="M32" i="13"/>
  <c r="M41" i="13"/>
  <c r="M42" i="13"/>
  <c r="M15" i="13"/>
  <c r="M16" i="13"/>
  <c r="M29" i="13"/>
  <c r="M30" i="13"/>
  <c r="M60" i="13"/>
  <c r="M59" i="13"/>
  <c r="K38" i="13"/>
  <c r="K39" i="13"/>
  <c r="K54" i="13"/>
  <c r="K53" i="13"/>
  <c r="K48" i="13"/>
  <c r="K47" i="13"/>
  <c r="K51" i="13"/>
  <c r="K50" i="13"/>
  <c r="K32" i="13"/>
  <c r="K33" i="13"/>
  <c r="K16" i="13"/>
  <c r="K15" i="13"/>
  <c r="K44" i="13"/>
  <c r="K45" i="13"/>
  <c r="K60" i="13"/>
  <c r="K59" i="13"/>
  <c r="K42" i="13"/>
  <c r="K41" i="13"/>
  <c r="K30" i="13"/>
  <c r="K29" i="13"/>
  <c r="K36" i="13"/>
  <c r="K35" i="13"/>
  <c r="K21" i="13"/>
  <c r="K20" i="13"/>
  <c r="K88" i="13"/>
  <c r="K87" i="13"/>
  <c r="K57" i="13"/>
  <c r="K56" i="13"/>
  <c r="K24" i="13"/>
  <c r="K23" i="13"/>
  <c r="I33" i="13"/>
  <c r="I32" i="13"/>
  <c r="I45" i="13"/>
  <c r="I44" i="13"/>
  <c r="I15" i="13"/>
  <c r="I16" i="13"/>
  <c r="I39" i="13"/>
  <c r="I38" i="13"/>
  <c r="I88" i="13"/>
  <c r="I87" i="13"/>
  <c r="I42" i="13"/>
  <c r="I41" i="13"/>
  <c r="I54" i="13"/>
  <c r="I53" i="13"/>
  <c r="I36" i="13"/>
  <c r="I35" i="13"/>
  <c r="I57" i="13"/>
  <c r="I56" i="13"/>
  <c r="I48" i="13"/>
  <c r="I47" i="13"/>
  <c r="I51" i="13"/>
  <c r="I50" i="13"/>
  <c r="I24" i="13"/>
  <c r="I23" i="13"/>
  <c r="I60" i="13"/>
  <c r="I59" i="13"/>
  <c r="I21" i="13"/>
  <c r="I20" i="13"/>
  <c r="I30" i="13"/>
  <c r="I29" i="13"/>
  <c r="G32" i="13"/>
  <c r="G33" i="13"/>
  <c r="G23" i="13"/>
  <c r="G24" i="13"/>
  <c r="G51" i="13"/>
  <c r="G50" i="13"/>
  <c r="G42" i="13"/>
  <c r="G41" i="13"/>
  <c r="G60" i="13"/>
  <c r="G59" i="13"/>
  <c r="G54" i="13"/>
  <c r="G53" i="13"/>
  <c r="G88" i="13"/>
  <c r="G87" i="13"/>
  <c r="G57" i="13"/>
  <c r="G56" i="13"/>
  <c r="G36" i="13"/>
  <c r="G35" i="13"/>
  <c r="G16" i="13"/>
  <c r="G15" i="13"/>
  <c r="G44" i="13"/>
  <c r="G45" i="13"/>
  <c r="G48" i="13"/>
  <c r="G47" i="13"/>
  <c r="G30" i="13"/>
  <c r="G29" i="13"/>
  <c r="G38" i="13"/>
  <c r="G39" i="13"/>
  <c r="G21" i="13"/>
  <c r="G20" i="13"/>
  <c r="E21" i="13"/>
  <c r="E20" i="13"/>
  <c r="E74" i="13"/>
  <c r="E57" i="13"/>
  <c r="E56" i="13"/>
  <c r="E59" i="13"/>
  <c r="E60" i="13"/>
  <c r="E23" i="13"/>
  <c r="E83" i="13"/>
  <c r="E30" i="13"/>
  <c r="E29" i="13"/>
  <c r="E88" i="13"/>
  <c r="E87" i="13"/>
  <c r="E16" i="13"/>
  <c r="E15" i="13"/>
  <c r="E42" i="13"/>
  <c r="E41" i="13"/>
  <c r="E44" i="13"/>
  <c r="E45" i="13"/>
  <c r="E39" i="13"/>
  <c r="E38" i="13"/>
  <c r="E85" i="13"/>
  <c r="E36" i="13"/>
  <c r="E35" i="13"/>
  <c r="E78" i="13"/>
  <c r="E32" i="13"/>
  <c r="E33" i="13"/>
  <c r="E47" i="13"/>
  <c r="E48" i="13"/>
  <c r="E51" i="13"/>
  <c r="E50" i="13"/>
  <c r="E76" i="13"/>
  <c r="E80" i="13"/>
  <c r="E53" i="13"/>
  <c r="E54" i="13"/>
  <c r="G120" i="13" l="1"/>
  <c r="G121" i="13"/>
  <c r="E120" i="13"/>
  <c r="F121" i="13"/>
  <c r="G124" i="13"/>
  <c r="G122" i="13"/>
  <c r="F120" i="13"/>
  <c r="E121" i="13"/>
  <c r="F122" i="13"/>
  <c r="E123" i="13"/>
  <c r="F124" i="13"/>
  <c r="G123" i="13"/>
  <c r="E122" i="13"/>
  <c r="F123" i="13"/>
  <c r="E124" i="13"/>
  <c r="B53" i="7"/>
  <c r="E53" i="7" s="1"/>
  <c r="B52" i="7"/>
  <c r="E52" i="7" s="1"/>
  <c r="B51" i="7"/>
  <c r="E51" i="7" s="1"/>
  <c r="H37" i="5"/>
  <c r="I37" i="5" s="1"/>
  <c r="C37" i="5" s="1"/>
  <c r="H38" i="5"/>
  <c r="I38" i="5" s="1"/>
  <c r="C38" i="5" s="1"/>
  <c r="H39" i="5"/>
  <c r="I39" i="5" s="1"/>
  <c r="C39" i="5" s="1"/>
  <c r="H40" i="5"/>
  <c r="I40" i="5" s="1"/>
  <c r="C40" i="5" s="1"/>
  <c r="C31" i="9" l="1"/>
  <c r="C32" i="9"/>
  <c r="C33" i="9"/>
  <c r="D121" i="13"/>
  <c r="E62" i="7"/>
  <c r="G62" i="7" s="1"/>
  <c r="C122" i="13"/>
  <c r="E61" i="7"/>
  <c r="G61" i="7" s="1"/>
  <c r="C121" i="13"/>
  <c r="E60" i="7"/>
  <c r="G60" i="7" s="1"/>
  <c r="C120" i="13"/>
  <c r="D124" i="13"/>
  <c r="D123" i="13"/>
  <c r="D122" i="13"/>
  <c r="D120" i="13"/>
  <c r="D87" i="13"/>
  <c r="B50" i="7" l="1"/>
  <c r="B56" i="7" s="1"/>
  <c r="D85" i="13" l="1"/>
  <c r="D83" i="13"/>
  <c r="D80" i="13"/>
  <c r="D78" i="13"/>
  <c r="D76" i="13"/>
  <c r="D74" i="13"/>
  <c r="C59" i="7" l="1"/>
  <c r="J42" i="7" l="1"/>
  <c r="J40" i="7"/>
  <c r="J36" i="7"/>
  <c r="J30" i="7"/>
  <c r="J10" i="7"/>
  <c r="J29" i="7"/>
  <c r="J16" i="7"/>
  <c r="J28" i="7"/>
  <c r="D39" i="9"/>
  <c r="J32" i="7"/>
  <c r="J41" i="7"/>
  <c r="J39" i="7"/>
  <c r="J34" i="7"/>
  <c r="J33" i="7"/>
  <c r="J35" i="7"/>
  <c r="J37" i="7"/>
  <c r="J38" i="7"/>
  <c r="J25" i="7"/>
  <c r="J26" i="7"/>
  <c r="J23" i="7"/>
  <c r="J27" i="7"/>
  <c r="J24" i="7"/>
  <c r="J31" i="7"/>
  <c r="C16" i="15" l="1"/>
  <c r="F119" i="15" s="1"/>
  <c r="F140" i="15" s="1"/>
  <c r="F147" i="15" s="1"/>
  <c r="C15" i="15"/>
  <c r="E119" i="15" s="1"/>
  <c r="P42" i="7"/>
  <c r="C96" i="13"/>
  <c r="C97" i="13"/>
  <c r="C66" i="13"/>
  <c r="C65" i="13"/>
  <c r="C63" i="13"/>
  <c r="C62" i="13"/>
  <c r="C69" i="13"/>
  <c r="C68" i="13"/>
  <c r="C94" i="13"/>
  <c r="C93" i="13"/>
  <c r="P36" i="7"/>
  <c r="C82" i="13"/>
  <c r="P40" i="7"/>
  <c r="C91" i="13"/>
  <c r="C90" i="13"/>
  <c r="P30" i="7"/>
  <c r="C15" i="13"/>
  <c r="C16" i="13"/>
  <c r="P10" i="7"/>
  <c r="P28" i="7"/>
  <c r="P29" i="7"/>
  <c r="C71" i="13"/>
  <c r="C72" i="13"/>
  <c r="C27" i="13"/>
  <c r="C26" i="13"/>
  <c r="P16" i="7"/>
  <c r="P33" i="7"/>
  <c r="P32" i="7"/>
  <c r="P38" i="7"/>
  <c r="P34" i="7"/>
  <c r="P23" i="7"/>
  <c r="P37" i="7"/>
  <c r="P39" i="7"/>
  <c r="P35" i="7"/>
  <c r="P27" i="7"/>
  <c r="C59" i="13"/>
  <c r="C60" i="13"/>
  <c r="P31" i="7"/>
  <c r="P26" i="7"/>
  <c r="C57" i="13"/>
  <c r="C56" i="13"/>
  <c r="P24" i="7"/>
  <c r="C51" i="13"/>
  <c r="C50" i="13"/>
  <c r="P25" i="7"/>
  <c r="C53" i="13"/>
  <c r="C54" i="13"/>
  <c r="P41" i="7"/>
  <c r="C88" i="13"/>
  <c r="C87" i="13"/>
  <c r="C85" i="13"/>
  <c r="C80" i="13"/>
  <c r="C76" i="13"/>
  <c r="C48" i="13"/>
  <c r="C47" i="13"/>
  <c r="C83" i="13"/>
  <c r="C78" i="13"/>
  <c r="C74" i="13"/>
  <c r="C28" i="9"/>
  <c r="E140" i="15" l="1"/>
  <c r="E147" i="15" s="1"/>
  <c r="D119" i="15"/>
  <c r="D140" i="15" s="1"/>
  <c r="E144" i="13"/>
  <c r="E141" i="13"/>
  <c r="D147" i="15" l="1"/>
  <c r="C155" i="15" s="1"/>
  <c r="B9" i="9"/>
  <c r="B12" i="5"/>
  <c r="G12" i="5"/>
  <c r="D7" i="13"/>
  <c r="D6" i="13"/>
  <c r="B7" i="13"/>
  <c r="B6" i="13"/>
  <c r="C100" i="13"/>
  <c r="D139" i="13"/>
  <c r="C29" i="9"/>
  <c r="C107" i="13"/>
  <c r="C106" i="13"/>
  <c r="F145" i="13"/>
  <c r="F142" i="13"/>
  <c r="C113" i="13"/>
  <c r="C112" i="13"/>
  <c r="F141" i="13"/>
  <c r="F143" i="13"/>
  <c r="F144" i="13"/>
  <c r="F146" i="13"/>
  <c r="D130" i="13"/>
  <c r="F130" i="13" s="1"/>
  <c r="D131" i="13"/>
  <c r="F131" i="13" s="1"/>
  <c r="D137" i="13"/>
  <c r="F137" i="13" s="1"/>
  <c r="D138" i="13"/>
  <c r="F138" i="13" s="1"/>
  <c r="C138" i="13"/>
  <c r="C133" i="13"/>
  <c r="C126" i="13"/>
  <c r="F53" i="5"/>
  <c r="F20" i="5" s="1"/>
  <c r="F7" i="7"/>
  <c r="B5" i="9"/>
  <c r="B6" i="9"/>
  <c r="B7" i="9"/>
  <c r="B8" i="9"/>
  <c r="G53" i="5"/>
  <c r="G20" i="5" s="1"/>
  <c r="G62" i="5"/>
  <c r="G21" i="5" s="1"/>
  <c r="G74" i="5"/>
  <c r="G22" i="5" s="1"/>
  <c r="G93" i="5"/>
  <c r="G23" i="5" s="1"/>
  <c r="G24" i="5"/>
  <c r="G101" i="5"/>
  <c r="G25" i="5" s="1"/>
  <c r="G26" i="5"/>
  <c r="B14" i="9"/>
  <c r="B18" i="9"/>
  <c r="B19" i="9"/>
  <c r="F62" i="5"/>
  <c r="F21" i="5" s="1"/>
  <c r="F74" i="5"/>
  <c r="F22" i="5" s="1"/>
  <c r="F93" i="5"/>
  <c r="F23" i="5" s="1"/>
  <c r="F24" i="5"/>
  <c r="H24" i="5" s="1"/>
  <c r="F101" i="5"/>
  <c r="F25" i="5" s="1"/>
  <c r="F26" i="5"/>
  <c r="B28" i="9"/>
  <c r="B29" i="9"/>
  <c r="B30" i="9"/>
  <c r="H36" i="5"/>
  <c r="I36" i="5" s="1"/>
  <c r="C36" i="5" s="1"/>
  <c r="G11" i="5"/>
  <c r="B11" i="5"/>
  <c r="B10" i="5"/>
  <c r="H94" i="5"/>
  <c r="I94" i="5" s="1"/>
  <c r="C94" i="5" s="1"/>
  <c r="H97" i="5"/>
  <c r="I97" i="5" s="1"/>
  <c r="C97" i="5" s="1"/>
  <c r="H96" i="5"/>
  <c r="H98" i="5"/>
  <c r="I98" i="5" s="1"/>
  <c r="C98" i="5" s="1"/>
  <c r="H99" i="5"/>
  <c r="I99" i="5" s="1"/>
  <c r="C99" i="5" s="1"/>
  <c r="H100" i="5"/>
  <c r="I100" i="5" s="1"/>
  <c r="C100" i="5" s="1"/>
  <c r="H55" i="5"/>
  <c r="I55" i="5" s="1"/>
  <c r="H56" i="5"/>
  <c r="I56" i="5" s="1"/>
  <c r="C56" i="5" s="1"/>
  <c r="H57" i="5"/>
  <c r="I57" i="5" s="1"/>
  <c r="C57" i="5" s="1"/>
  <c r="H58" i="5"/>
  <c r="I58" i="5" s="1"/>
  <c r="C58" i="5" s="1"/>
  <c r="H59" i="5"/>
  <c r="I59" i="5" s="1"/>
  <c r="C59" i="5" s="1"/>
  <c r="H60" i="5"/>
  <c r="I60" i="5" s="1"/>
  <c r="C60" i="5" s="1"/>
  <c r="H61" i="5"/>
  <c r="I61" i="5" s="1"/>
  <c r="C61" i="5" s="1"/>
  <c r="H64" i="5"/>
  <c r="I64" i="5" s="1"/>
  <c r="C64" i="5" s="1"/>
  <c r="H65" i="5"/>
  <c r="I65" i="5" s="1"/>
  <c r="H66" i="5"/>
  <c r="I66" i="5" s="1"/>
  <c r="C66" i="5" s="1"/>
  <c r="H67" i="5"/>
  <c r="I67" i="5" s="1"/>
  <c r="C67" i="5" s="1"/>
  <c r="H68" i="5"/>
  <c r="I68" i="5" s="1"/>
  <c r="C68" i="5" s="1"/>
  <c r="H69" i="5"/>
  <c r="I69" i="5" s="1"/>
  <c r="C69" i="5" s="1"/>
  <c r="H70" i="5"/>
  <c r="I70" i="5" s="1"/>
  <c r="C70" i="5" s="1"/>
  <c r="H71" i="5"/>
  <c r="I71" i="5" s="1"/>
  <c r="C71" i="5" s="1"/>
  <c r="H72" i="5"/>
  <c r="I72" i="5" s="1"/>
  <c r="C72" i="5" s="1"/>
  <c r="H73" i="5"/>
  <c r="I73" i="5" s="1"/>
  <c r="C73" i="5" s="1"/>
  <c r="H76" i="5"/>
  <c r="I76" i="5" s="1"/>
  <c r="C76" i="5" s="1"/>
  <c r="H77" i="5"/>
  <c r="I77" i="5" s="1"/>
  <c r="C77" i="5" s="1"/>
  <c r="H78" i="5"/>
  <c r="I78" i="5" s="1"/>
  <c r="C78" i="5" s="1"/>
  <c r="H79" i="5"/>
  <c r="I79" i="5" s="1"/>
  <c r="C79" i="5" s="1"/>
  <c r="H80" i="5"/>
  <c r="I80" i="5" s="1"/>
  <c r="C80" i="5" s="1"/>
  <c r="H81" i="5"/>
  <c r="I81" i="5" s="1"/>
  <c r="C81" i="5" s="1"/>
  <c r="H82" i="5"/>
  <c r="I82" i="5" s="1"/>
  <c r="C82" i="5" s="1"/>
  <c r="H83" i="5"/>
  <c r="I83" i="5" s="1"/>
  <c r="C83" i="5" s="1"/>
  <c r="H84" i="5"/>
  <c r="I84" i="5" s="1"/>
  <c r="C84" i="5" s="1"/>
  <c r="H85" i="5"/>
  <c r="I85" i="5" s="1"/>
  <c r="C85" i="5" s="1"/>
  <c r="H86" i="5"/>
  <c r="I86" i="5" s="1"/>
  <c r="C86" i="5" s="1"/>
  <c r="H87" i="5"/>
  <c r="I87" i="5" s="1"/>
  <c r="C87" i="5" s="1"/>
  <c r="H88" i="5"/>
  <c r="I88" i="5" s="1"/>
  <c r="C88" i="5" s="1"/>
  <c r="H89" i="5"/>
  <c r="I89" i="5" s="1"/>
  <c r="C89" i="5" s="1"/>
  <c r="H90" i="5"/>
  <c r="I90" i="5" s="1"/>
  <c r="C90" i="5" s="1"/>
  <c r="H91" i="5"/>
  <c r="I91" i="5" s="1"/>
  <c r="C91" i="5" s="1"/>
  <c r="H92" i="5"/>
  <c r="I92" i="5" s="1"/>
  <c r="C92" i="5" s="1"/>
  <c r="H51" i="5"/>
  <c r="I51" i="5" s="1"/>
  <c r="H52" i="5"/>
  <c r="I52" i="5" s="1"/>
  <c r="C52" i="5" s="1"/>
  <c r="H103" i="5"/>
  <c r="I103" i="5" s="1"/>
  <c r="C103" i="5" s="1"/>
  <c r="E62" i="5"/>
  <c r="E21" i="5" s="1"/>
  <c r="E74" i="5"/>
  <c r="E22" i="5" s="1"/>
  <c r="E93" i="5"/>
  <c r="E23" i="5" s="1"/>
  <c r="E101" i="5"/>
  <c r="E25" i="5" s="1"/>
  <c r="H30" i="5"/>
  <c r="I30" i="5" s="1"/>
  <c r="C30" i="5" s="1"/>
  <c r="H31" i="5"/>
  <c r="I31" i="5" s="1"/>
  <c r="C31" i="5" s="1"/>
  <c r="E53" i="5"/>
  <c r="E20" i="5" s="1"/>
  <c r="E24" i="5"/>
  <c r="E26" i="5"/>
  <c r="D53" i="5"/>
  <c r="D20" i="5" s="1"/>
  <c r="D62" i="5"/>
  <c r="D21" i="5" s="1"/>
  <c r="D74" i="5"/>
  <c r="D22" i="5" s="1"/>
  <c r="D93" i="5"/>
  <c r="D23" i="5" s="1"/>
  <c r="D24" i="5"/>
  <c r="D101" i="5"/>
  <c r="D25" i="5" s="1"/>
  <c r="D26" i="5"/>
  <c r="H34" i="5"/>
  <c r="I34" i="5" s="1"/>
  <c r="C34" i="5" s="1"/>
  <c r="H42" i="5"/>
  <c r="I42" i="5" s="1"/>
  <c r="C42" i="5" s="1"/>
  <c r="H41" i="5"/>
  <c r="I41" i="5" s="1"/>
  <c r="C41" i="5" s="1"/>
  <c r="H21" i="5" l="1"/>
  <c r="I21" i="5" s="1"/>
  <c r="C21" i="5" s="1"/>
  <c r="E67" i="7"/>
  <c r="G67" i="7" s="1"/>
  <c r="E28" i="5"/>
  <c r="E32" i="5" s="1"/>
  <c r="F28" i="5"/>
  <c r="D28" i="5"/>
  <c r="D32" i="5" s="1"/>
  <c r="G28" i="5"/>
  <c r="G32" i="5" s="1"/>
  <c r="J15" i="7"/>
  <c r="J19" i="7"/>
  <c r="J18" i="7"/>
  <c r="J20" i="7"/>
  <c r="J11" i="7"/>
  <c r="J13" i="7"/>
  <c r="J21" i="7"/>
  <c r="J12" i="7"/>
  <c r="J14" i="7"/>
  <c r="J17" i="7"/>
  <c r="J22" i="7"/>
  <c r="H26" i="5"/>
  <c r="I26" i="5" s="1"/>
  <c r="C26" i="5" s="1"/>
  <c r="H23" i="5"/>
  <c r="I23" i="5" s="1"/>
  <c r="C23" i="5" s="1"/>
  <c r="C153" i="13"/>
  <c r="G102" i="5"/>
  <c r="G104" i="5" s="1"/>
  <c r="G105" i="5" s="1"/>
  <c r="I24" i="5"/>
  <c r="C24" i="5" s="1"/>
  <c r="E102" i="5"/>
  <c r="E104" i="5" s="1"/>
  <c r="E105" i="5" s="1"/>
  <c r="H62" i="5"/>
  <c r="H20" i="5"/>
  <c r="H101" i="5"/>
  <c r="H74" i="5"/>
  <c r="H22" i="5"/>
  <c r="I22" i="5" s="1"/>
  <c r="C22" i="5" s="1"/>
  <c r="F102" i="5"/>
  <c r="F104" i="5" s="1"/>
  <c r="F105" i="5" s="1"/>
  <c r="I53" i="5"/>
  <c r="H53" i="5"/>
  <c r="C51" i="5"/>
  <c r="C53" i="5" s="1"/>
  <c r="C152" i="13"/>
  <c r="H25" i="5"/>
  <c r="I25" i="5" s="1"/>
  <c r="C25" i="5" s="1"/>
  <c r="C55" i="5"/>
  <c r="C62" i="5" s="1"/>
  <c r="I62" i="5"/>
  <c r="C93" i="5"/>
  <c r="I74" i="5"/>
  <c r="I93" i="5"/>
  <c r="H93" i="5"/>
  <c r="C65" i="5"/>
  <c r="C74" i="5" s="1"/>
  <c r="I96" i="5"/>
  <c r="D102" i="5"/>
  <c r="D104" i="5" s="1"/>
  <c r="D105" i="5" s="1"/>
  <c r="E50" i="7"/>
  <c r="C119" i="15" s="1"/>
  <c r="C151" i="15" l="1"/>
  <c r="J43" i="7"/>
  <c r="E56" i="7"/>
  <c r="C18" i="13"/>
  <c r="C105" i="13"/>
  <c r="D126" i="13" s="1"/>
  <c r="C111" i="13"/>
  <c r="D133" i="13" s="1"/>
  <c r="F133" i="13" s="1"/>
  <c r="C25" i="9" s="1"/>
  <c r="C24" i="13"/>
  <c r="C23" i="13"/>
  <c r="C21" i="13"/>
  <c r="C20" i="13"/>
  <c r="C36" i="13"/>
  <c r="C35" i="13"/>
  <c r="C44" i="13"/>
  <c r="C45" i="13"/>
  <c r="C42" i="13"/>
  <c r="C41" i="13"/>
  <c r="C38" i="13"/>
  <c r="C39" i="13"/>
  <c r="P17" i="7"/>
  <c r="C30" i="13"/>
  <c r="C29" i="13"/>
  <c r="P18" i="7"/>
  <c r="C32" i="13"/>
  <c r="C33" i="13"/>
  <c r="P21" i="7"/>
  <c r="P11" i="7"/>
  <c r="P15" i="7"/>
  <c r="P20" i="7"/>
  <c r="P14" i="7"/>
  <c r="P19" i="7"/>
  <c r="P22" i="7"/>
  <c r="P12" i="7"/>
  <c r="P13" i="7"/>
  <c r="I20" i="5"/>
  <c r="H28" i="5"/>
  <c r="H32" i="5" s="1"/>
  <c r="I32" i="5" s="1"/>
  <c r="C32" i="5" s="1"/>
  <c r="C119" i="13"/>
  <c r="E59" i="7"/>
  <c r="E66" i="7" s="1"/>
  <c r="B13" i="9"/>
  <c r="H102" i="5"/>
  <c r="H104" i="5" s="1"/>
  <c r="H105" i="5" s="1"/>
  <c r="C96" i="5"/>
  <c r="C101" i="5" s="1"/>
  <c r="C102" i="5" s="1"/>
  <c r="C104" i="5" s="1"/>
  <c r="C105" i="5" s="1"/>
  <c r="I101" i="5"/>
  <c r="I102" i="5" s="1"/>
  <c r="I104" i="5" s="1"/>
  <c r="I105" i="5" s="1"/>
  <c r="B21" i="9"/>
  <c r="F32" i="5"/>
  <c r="C30" i="9"/>
  <c r="E119" i="13" l="1"/>
  <c r="G119" i="13"/>
  <c r="G140" i="13" s="1"/>
  <c r="G147" i="13" s="1"/>
  <c r="C26" i="9" s="1"/>
  <c r="F119" i="13"/>
  <c r="C23" i="9" s="1"/>
  <c r="P43" i="7"/>
  <c r="E140" i="13"/>
  <c r="F126" i="13"/>
  <c r="C24" i="9" s="1"/>
  <c r="E68" i="7"/>
  <c r="G68" i="7" s="1"/>
  <c r="L152" i="15" s="1"/>
  <c r="L157" i="15" s="1"/>
  <c r="G59" i="7"/>
  <c r="G66" i="7" s="1"/>
  <c r="C154" i="15" s="1"/>
  <c r="C20" i="5"/>
  <c r="C28" i="5" s="1"/>
  <c r="I28" i="5"/>
  <c r="C151" i="13"/>
  <c r="F140" i="13" l="1"/>
  <c r="F147" i="13" s="1"/>
  <c r="C27" i="9"/>
  <c r="D119" i="13"/>
  <c r="D140" i="13" s="1"/>
  <c r="D147" i="13" s="1"/>
  <c r="E147" i="13"/>
  <c r="C22" i="9" s="1"/>
  <c r="C155" i="13" l="1"/>
  <c r="C154" i="13"/>
  <c r="O15" i="15" l="1"/>
  <c r="O1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elee</author>
  </authors>
  <commentList>
    <comment ref="E7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If Form 7895NTP is used, this number should match Column G, Line M1 on the form.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jtrapnell</author>
    <author>elee</author>
  </authors>
  <commentList>
    <comment ref="D119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0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1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2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3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4" authorId="0" shapeId="0" xr:uid="{00000000-0006-0000-0300-000006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41" authorId="1" shapeId="0" xr:uid="{00000000-0006-0000-0300-00000700000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H on that form .
</t>
        </r>
      </text>
    </comment>
    <comment ref="D142" authorId="1" shapeId="0" xr:uid="{00000000-0006-0000-0300-00000800000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H on that form .
</t>
        </r>
      </text>
    </comment>
    <comment ref="D143" authorId="1" shapeId="0" xr:uid="{00000000-0006-0000-0300-00000900000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H on that form .
</t>
        </r>
      </text>
    </comment>
    <comment ref="D144" authorId="1" shapeId="0" xr:uid="{00000000-0006-0000-0300-00000A00000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I on that form .
</t>
        </r>
      </text>
    </comment>
    <comment ref="D145" authorId="1" shapeId="0" xr:uid="{00000000-0006-0000-0300-00000B00000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I on that form .
</t>
        </r>
      </text>
    </comment>
    <comment ref="D146" authorId="1" shapeId="0" xr:uid="{00000000-0006-0000-0300-00000C00000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I on that form 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jtrapnell</author>
    <author>elee</author>
  </authors>
  <commentList>
    <comment ref="D120" authorId="0" shapeId="0" xr:uid="{B295DF66-9111-4D6D-8354-2CDB7B3BB77C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1" authorId="0" shapeId="0" xr:uid="{1AE8A979-9814-4E28-943C-1613F14635D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2" authorId="0" shapeId="0" xr:uid="{DC4FCC40-7075-4976-A42A-04635509B096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3" authorId="0" shapeId="0" xr:uid="{5D5AD509-E40B-4C56-BE5A-C4196895A701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4" authorId="0" shapeId="0" xr:uid="{45E496CB-0FCC-41F7-A919-53578D9081E4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5" authorId="0" shapeId="0" xr:uid="{BC2ED865-3C16-4BCC-ADCA-2EC2AC2EB47B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42" authorId="1" shapeId="0" xr:uid="{09F1EE08-9984-453B-A5DD-EFD59AF3EAB5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H on that form .
</t>
        </r>
      </text>
    </comment>
    <comment ref="D143" authorId="1" shapeId="0" xr:uid="{AC8E3B61-0AF2-46C1-B44E-BF056B6E355A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H on that form .
</t>
        </r>
      </text>
    </comment>
    <comment ref="D144" authorId="1" shapeId="0" xr:uid="{4C44BBA1-4EBD-4CBB-80C1-BD5AA0D63796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H on that form .
</t>
        </r>
      </text>
    </comment>
    <comment ref="D145" authorId="1" shapeId="0" xr:uid="{C5FED755-BCBE-4A09-AC89-3EE4430DAC97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I on that form .
</t>
        </r>
      </text>
    </comment>
    <comment ref="D146" authorId="1" shapeId="0" xr:uid="{1172706E-5CFF-4F18-BB2E-0E699BBE039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I on that form .
</t>
        </r>
      </text>
    </comment>
    <comment ref="D147" authorId="1" shapeId="0" xr:uid="{6B54F2E8-A6D4-466D-9ECD-315E4BC8CCC6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I on that form .
</t>
        </r>
      </text>
    </comment>
  </commentList>
</comments>
</file>

<file path=xl/sharedStrings.xml><?xml version="1.0" encoding="utf-8"?>
<sst xmlns="http://schemas.openxmlformats.org/spreadsheetml/2006/main" count="736" uniqueCount="446">
  <si>
    <t>TOTAL</t>
  </si>
  <si>
    <t>B.  DIRECT SERVICES</t>
  </si>
  <si>
    <t>E.  PROFESSIONAL &amp; SPECIAL SERVICES</t>
  </si>
  <si>
    <t>F.  TRANSPORTATION</t>
  </si>
  <si>
    <t>G.  INDIRECT COSTS</t>
  </si>
  <si>
    <t>DRUG MEDI-CAL FISCAL DETAIL</t>
  </si>
  <si>
    <t>COUNTY</t>
  </si>
  <si>
    <t>CONTRACTOR</t>
  </si>
  <si>
    <t>CONTRACT PERIOD</t>
  </si>
  <si>
    <t>A</t>
  </si>
  <si>
    <t>B</t>
  </si>
  <si>
    <t>C</t>
  </si>
  <si>
    <t>D</t>
  </si>
  <si>
    <t>E</t>
  </si>
  <si>
    <t>PRIVATE</t>
  </si>
  <si>
    <t xml:space="preserve">                            CATEGORIES  </t>
  </si>
  <si>
    <t>PROGRAM</t>
  </si>
  <si>
    <t>PAY</t>
  </si>
  <si>
    <t>MEDI-CAL</t>
  </si>
  <si>
    <t>FUNDED</t>
  </si>
  <si>
    <t xml:space="preserve">A.  PERSONNEL SERVICES                                                                                                         </t>
  </si>
  <si>
    <t>C.  EQUIPMENT MATERIALS &amp; SUPPLIES</t>
  </si>
  <si>
    <t>D.  OTHER OPERATING EXPENSES</t>
  </si>
  <si>
    <t xml:space="preserve">    TOTAL GROSS COSTS</t>
  </si>
  <si>
    <t xml:space="preserve">    REVENUES</t>
  </si>
  <si>
    <t>I.  INSURANCE, MEDICARE, &amp; OTHER THIRD PARTY</t>
  </si>
  <si>
    <t xml:space="preserve">    UNITS OF SERVICE</t>
  </si>
  <si>
    <t xml:space="preserve">                                                                                                                             </t>
  </si>
  <si>
    <t>PERSONNEL SERVICES</t>
  </si>
  <si>
    <t xml:space="preserve">  Salaries &amp; Wages                                                                                                             </t>
  </si>
  <si>
    <t xml:space="preserve">  Employee Benefits                                                                                                            </t>
  </si>
  <si>
    <t xml:space="preserve">  TOTAL PERSONNEL SERVICES                                                                                                     </t>
  </si>
  <si>
    <t>DIRECT SERVICES</t>
  </si>
  <si>
    <t xml:space="preserve">  Clothing &amp; Personal Supplies</t>
  </si>
  <si>
    <t xml:space="preserve">  Food                                                                                                                         </t>
  </si>
  <si>
    <t xml:space="preserve">  Laundry Services &amp; Supplies</t>
  </si>
  <si>
    <t xml:space="preserve">  Pharmaceutical                                                                                                               </t>
  </si>
  <si>
    <t xml:space="preserve">  Other (Specify)</t>
  </si>
  <si>
    <t xml:space="preserve">  SUBTOTAL DIRECT SERVICES</t>
  </si>
  <si>
    <t>EQUIPMENT, MATERIALS &amp; SUPPLIES</t>
  </si>
  <si>
    <t xml:space="preserve">  Depreciation-Equipment                                                                                                       </t>
  </si>
  <si>
    <t xml:space="preserve">  Maintenance-Equipment                                                                                                        </t>
  </si>
  <si>
    <t xml:space="preserve">  Medical, Dental, and Labratory Supplies</t>
  </si>
  <si>
    <t xml:space="preserve">  Membership Dues                                                                                                              </t>
  </si>
  <si>
    <t xml:space="preserve">  Rents &amp; Leases Equipment                                                                                                     </t>
  </si>
  <si>
    <t xml:space="preserve">  Small Tools &amp; Instruments                                                                                                    </t>
  </si>
  <si>
    <t xml:space="preserve">  Training                                                                                                                     </t>
  </si>
  <si>
    <t xml:space="preserve">  SUBTOTAL EQUIPMENT, MATERIALS &amp; SUPPLIES</t>
  </si>
  <si>
    <t>OTHER OPERATING EXPENSES</t>
  </si>
  <si>
    <t xml:space="preserve">  Communications                                                                                                               </t>
  </si>
  <si>
    <t xml:space="preserve">  Depreciation-Structures &amp; Improvements</t>
  </si>
  <si>
    <t xml:space="preserve">  Household Expenses                                                                                                           </t>
  </si>
  <si>
    <t xml:space="preserve">  Insurance                                                                                                                    </t>
  </si>
  <si>
    <t xml:space="preserve">  Interest Expense                                                                                                             </t>
  </si>
  <si>
    <t xml:space="preserve">  Leased Property Maintenance, Structures Improvements &amp; Grounds</t>
  </si>
  <si>
    <t xml:space="preserve">  Maintenance-Structures, Improvements &amp; Grounds</t>
  </si>
  <si>
    <t xml:space="preserve">  Miscellaneous Expense                                                                                                        </t>
  </si>
  <si>
    <t xml:space="preserve">  Office Expense                                                                                                               </t>
  </si>
  <si>
    <t xml:space="preserve">  Publications and Legal Notices</t>
  </si>
  <si>
    <t xml:space="preserve">  Rents &amp; Leases-Land, Structures &amp; Improvements</t>
  </si>
  <si>
    <t xml:space="preserve">  Taxes &amp; Licenses                                                                                                             </t>
  </si>
  <si>
    <t xml:space="preserve">  Drug Screenings &amp; Other Testing</t>
  </si>
  <si>
    <t xml:space="preserve">  Utilities                                                                                                                    </t>
  </si>
  <si>
    <t xml:space="preserve">  SUBTOTAL OTHER OPERATING EXPENSES</t>
  </si>
  <si>
    <t>PROFESSIONAL &amp; SPECIAL SERVICES</t>
  </si>
  <si>
    <t>TRANSPORTATION</t>
  </si>
  <si>
    <t xml:space="preserve">  Transportation                                                                                                               </t>
  </si>
  <si>
    <t xml:space="preserve">  Travel                                                                                                                       </t>
  </si>
  <si>
    <t xml:space="preserve">  Gas, Oil, &amp; Maintenance - Vehicles</t>
  </si>
  <si>
    <t xml:space="preserve">  Rents &amp; Leases-Vehicles                                                                                                      </t>
  </si>
  <si>
    <t xml:space="preserve">  Depreciation-Vehicles                                                                                                        </t>
  </si>
  <si>
    <t xml:space="preserve">  SUBTOTAL TRANSPORTATION</t>
  </si>
  <si>
    <t xml:space="preserve">  TOTAL NONPERSONNEL                                                                                                           </t>
  </si>
  <si>
    <t>PROVIDER TOTAL</t>
  </si>
  <si>
    <t>OVERALL TOTAL</t>
  </si>
  <si>
    <t>MAINTENANCE</t>
  </si>
  <si>
    <t>DETOX</t>
  </si>
  <si>
    <t>L.  FACE TO FACE VISITS (NALTREXONE ONLY)</t>
  </si>
  <si>
    <t>T.  COST PER UNIT OF SERVICE (UNITS) (NALTREXONE ONLY)</t>
  </si>
  <si>
    <t>F</t>
  </si>
  <si>
    <t>G</t>
  </si>
  <si>
    <t>NARCOTIC TREATMENT PROGRAM</t>
  </si>
  <si>
    <t>County Contract Submission</t>
  </si>
  <si>
    <t>COUNTY:</t>
  </si>
  <si>
    <t>PROVIDER:</t>
  </si>
  <si>
    <t>UNIT OF SERVICE RATE</t>
  </si>
  <si>
    <t>Total Daily Rate</t>
  </si>
  <si>
    <t>Daily Dose - Methadone</t>
  </si>
  <si>
    <t>Individual Counseling @ 10 min.</t>
  </si>
  <si>
    <t>Group Counseling @ 10 min.</t>
  </si>
  <si>
    <t>Final UOS</t>
  </si>
  <si>
    <t>Provider Reimb.</t>
  </si>
  <si>
    <t>Total Reimb.</t>
  </si>
  <si>
    <t>GRAND TOTAL</t>
  </si>
  <si>
    <t>M1. NTP - Methadone Doses</t>
  </si>
  <si>
    <t>M3. NTP - LAAM Doses</t>
  </si>
  <si>
    <t xml:space="preserve">    NET COSTS (GROSS COSTS LESS LINES H,I)</t>
  </si>
  <si>
    <t>UNIT OF SERVICE INFORMATION</t>
  </si>
  <si>
    <t>DMC #:</t>
  </si>
  <si>
    <t>REPORT OF EXPENDITURES AND REVENUES</t>
  </si>
  <si>
    <t>SUMMARY</t>
  </si>
  <si>
    <t>COMPARISON OF FUNDING AND UNIT INFORMATION</t>
  </si>
  <si>
    <t>PROVIDER NAME:</t>
  </si>
  <si>
    <t>PROVIDER DMC NUMBER:</t>
  </si>
  <si>
    <t>Item for Review</t>
  </si>
  <si>
    <t>Form 7895</t>
  </si>
  <si>
    <t>Fiscal Detail Pages</t>
  </si>
  <si>
    <t>DMC FUNDING AND UNIT INFORMATION</t>
  </si>
  <si>
    <t>DMC Methadone Doses</t>
  </si>
  <si>
    <t>DMC Individual Counseling Units</t>
  </si>
  <si>
    <t>DMC Group Counseling Units</t>
  </si>
  <si>
    <t>PROVIDER RATE INFORMATION</t>
  </si>
  <si>
    <t>Service</t>
  </si>
  <si>
    <t>DETAIL</t>
  </si>
  <si>
    <t xml:space="preserve">This form must be completed to provide adequate cost data (refer to 42 CFR 413.24 and 45 CFR 96.30).  </t>
  </si>
  <si>
    <t>The detail of the service provider's costs must be identified on this form in the appropriate cost categories provided below.</t>
  </si>
  <si>
    <t>Insurance - Line 85</t>
  </si>
  <si>
    <t>Total Units</t>
  </si>
  <si>
    <t>Data Entry</t>
  </si>
  <si>
    <t>Reg DMC</t>
  </si>
  <si>
    <t>Minor Consent</t>
  </si>
  <si>
    <t>Reimbursement</t>
  </si>
  <si>
    <t>Net Reimbursement</t>
  </si>
  <si>
    <t>Final Amount</t>
  </si>
  <si>
    <t>Federal Share</t>
  </si>
  <si>
    <t>County Share</t>
  </si>
  <si>
    <t>NET DOLLAR AMOUNT</t>
  </si>
  <si>
    <t>DEPARTMENT OF HEALTH CARE SERVICES</t>
  </si>
  <si>
    <t xml:space="preserve">DMC Total Costs                  </t>
  </si>
  <si>
    <t>Non DMC / PUBLIC</t>
  </si>
  <si>
    <t>Non DMC FUNDING AND UNIT INFORMATION</t>
  </si>
  <si>
    <t>Non DMC Total Costs</t>
  </si>
  <si>
    <t>Non DMC Methadone Doses</t>
  </si>
  <si>
    <t>Non DMC Individual Counseling</t>
  </si>
  <si>
    <t>Non DMC Group Counseling</t>
  </si>
  <si>
    <t>Unit Description</t>
  </si>
  <si>
    <t>Denied Units</t>
  </si>
  <si>
    <t>Individual Counseling</t>
  </si>
  <si>
    <t>Group Counseling</t>
  </si>
  <si>
    <t>Dosing - Methadone</t>
  </si>
  <si>
    <t>Approved Units</t>
  </si>
  <si>
    <t>SUMMARY 
# UNITS OF SERVICE</t>
  </si>
  <si>
    <t>DMC by Grant Type</t>
  </si>
  <si>
    <t>DMC Reimbursement Amount</t>
  </si>
  <si>
    <t>County:</t>
  </si>
  <si>
    <t>DMC #</t>
  </si>
  <si>
    <t>Provider:</t>
  </si>
  <si>
    <t>DMC Program Amounts</t>
  </si>
  <si>
    <t>Fund Line No.</t>
  </si>
  <si>
    <t>200-b</t>
  </si>
  <si>
    <t>101a-b</t>
  </si>
  <si>
    <t>200-c</t>
  </si>
  <si>
    <t>200-f</t>
  </si>
  <si>
    <t>101a-f</t>
  </si>
  <si>
    <t>200-g</t>
  </si>
  <si>
    <t>101a-g</t>
  </si>
  <si>
    <t>200-k</t>
  </si>
  <si>
    <t>101a-k</t>
  </si>
  <si>
    <t>200-n</t>
  </si>
  <si>
    <t>101a-n</t>
  </si>
  <si>
    <t>By Program - Fees / DMC Share of Cost</t>
  </si>
  <si>
    <t>85</t>
  </si>
  <si>
    <t>By Program - Insurance</t>
  </si>
  <si>
    <t>101a-mc</t>
  </si>
  <si>
    <t>101a-cw</t>
  </si>
  <si>
    <t>CalWorks</t>
  </si>
  <si>
    <t>Insurance</t>
  </si>
  <si>
    <t>Individual UOS</t>
  </si>
  <si>
    <t>Group UOS</t>
  </si>
  <si>
    <t>Dosing UOS</t>
  </si>
  <si>
    <t>Revenue / DMC Share of Cost</t>
  </si>
  <si>
    <t>Revenue/ DMC Share of Cost</t>
  </si>
  <si>
    <t>PROVIDER NUMBER:</t>
  </si>
  <si>
    <t>(b) Funding Line: 101a-mc
Program Code 92 - BHS funds required</t>
  </si>
  <si>
    <t>(c) Funding Line: 101a-cw
Program Code 87 BHS - funds required</t>
  </si>
  <si>
    <t>DMC NO.</t>
  </si>
  <si>
    <t>PROVIDER NO.</t>
  </si>
  <si>
    <t>DRUG</t>
  </si>
  <si>
    <t>TOTAL DMC/</t>
  </si>
  <si>
    <t>H.  PARTICIPANT FEES (SHARE OF COST)</t>
  </si>
  <si>
    <t>PROVIDER #:</t>
  </si>
  <si>
    <t>Total units (UOS) denied for DMC reimbursement</t>
  </si>
  <si>
    <t>Total Approved Units</t>
  </si>
  <si>
    <t>PROVIDER #</t>
  </si>
  <si>
    <t>DMC BHS 100% - Minor Consent Clients</t>
  </si>
  <si>
    <t>DMC Fed 100% - Refugee</t>
  </si>
  <si>
    <t>DMC Fed 65% T19 - BCCTP</t>
  </si>
  <si>
    <t>DMC Fed 65% T21 - Pregnancy Only</t>
  </si>
  <si>
    <t>DMC Fed 65% T21 - ACA Pregnant Women</t>
  </si>
  <si>
    <t>REG</t>
  </si>
  <si>
    <t>MC</t>
  </si>
  <si>
    <t>RRP</t>
  </si>
  <si>
    <t>BCCTP</t>
  </si>
  <si>
    <t>AWPO</t>
  </si>
  <si>
    <t>CWTCVAPTV</t>
  </si>
  <si>
    <t>HPE</t>
  </si>
  <si>
    <t>ICUA19</t>
  </si>
  <si>
    <t>PAOCRT19</t>
  </si>
  <si>
    <t>PWT19</t>
  </si>
  <si>
    <t>PWT21</t>
  </si>
  <si>
    <t>CHIPSITA19</t>
  </si>
  <si>
    <t>DMC Fed 50% T19 - Regular</t>
  </si>
  <si>
    <t>DMC BHS 50% - Regular</t>
  </si>
  <si>
    <t>DMC Fed 100%  - Refugee</t>
  </si>
  <si>
    <t>DMC BHS 100% Minor Consent Clients</t>
  </si>
  <si>
    <t>DMC BHS 100% CalWorks Trafficking Victim</t>
  </si>
  <si>
    <t xml:space="preserve">Aid Code Group </t>
  </si>
  <si>
    <t>DMC BHS 100% - CalWorks Trafficking Victim</t>
  </si>
  <si>
    <t>DMC Fed 50% T19 - ACA Infants/Children &lt; age 19</t>
  </si>
  <si>
    <t>DMC Fed 50% T19 - ACA Parents/Other Caretaker</t>
  </si>
  <si>
    <t xml:space="preserve">DMC Fed 50% T19 - ACA Pregnant Women </t>
  </si>
  <si>
    <t>DMC Fed 65% T21 - ACA CHIP</t>
  </si>
  <si>
    <t>DMC Fed 50% T19 - Hospital Presumptive Eligibility</t>
  </si>
  <si>
    <t>CONTRACT PERIOD:</t>
  </si>
  <si>
    <t>Insurance - T19/T21</t>
  </si>
  <si>
    <t>Share of Cost - T19/T21</t>
  </si>
  <si>
    <t>Share of Cost - non-T19/T21 (Minor Consent)</t>
  </si>
  <si>
    <t>Share of Cost - non-T19/T21(CalWorks)</t>
  </si>
  <si>
    <t>Insurance - non-T19/T21 (Minor Consent)</t>
  </si>
  <si>
    <t>Insurance - non-T19/T21(CalWorks)</t>
  </si>
  <si>
    <t>Non-T19/T21 Minor Consent</t>
  </si>
  <si>
    <t>Non-T19/21 CalWorks</t>
  </si>
  <si>
    <t>Final Approved UOS</t>
  </si>
  <si>
    <t>Fees (Share of Costs) - Line 84</t>
  </si>
  <si>
    <t>Less SOC/Ins.</t>
  </si>
  <si>
    <t>Net Reimb.</t>
  </si>
  <si>
    <t>Approved UOS
Title 19/21</t>
  </si>
  <si>
    <t>Approved 
Minor Consent Non-Title 19/21</t>
  </si>
  <si>
    <t>Approved 
CalWorks 
Non-Title 19/21</t>
  </si>
  <si>
    <t>Group
 Counseling</t>
  </si>
  <si>
    <t>Dosing -
 Methadone</t>
  </si>
  <si>
    <t>Group 
Counseling</t>
  </si>
  <si>
    <t>Individual 
Counseling</t>
  </si>
  <si>
    <t>Funding Source per Aid Code Grouping/Grant Type</t>
  </si>
  <si>
    <t>DMC BHS 35% - BCCTP</t>
  </si>
  <si>
    <t>DMC BHS 50% - Hospital Presumptive Eligibility</t>
  </si>
  <si>
    <t xml:space="preserve">DMC Fed 50 T19 - ACA Pregnant Women </t>
  </si>
  <si>
    <t>DMC Fed 65% - ACA CHIP</t>
  </si>
  <si>
    <t>DMC BHS 35% - Pregnancy Only</t>
  </si>
  <si>
    <t xml:space="preserve">FINAL DOLLAR AMOUNT </t>
  </si>
  <si>
    <t xml:space="preserve">COST REPORT APPLICATION FUNDING WORKSHEET </t>
  </si>
  <si>
    <t>Form 7990/FL Info</t>
  </si>
  <si>
    <t>Share of Cost</t>
  </si>
  <si>
    <t>102a-d</t>
  </si>
  <si>
    <t>DMC Fed 88% T21 - MCHIP Healthy Families Program Transition</t>
  </si>
  <si>
    <t>102a-e</t>
  </si>
  <si>
    <t>202-d</t>
  </si>
  <si>
    <t xml:space="preserve">Indirect Costs                                                                                                               </t>
  </si>
  <si>
    <t>202-e</t>
  </si>
  <si>
    <t>102a-h</t>
  </si>
  <si>
    <t>202-h</t>
  </si>
  <si>
    <t xml:space="preserve">DMC Fed 88% T21 - MCHIP Targeted Low Income Children </t>
  </si>
  <si>
    <t>102a-m</t>
  </si>
  <si>
    <t>202-m</t>
  </si>
  <si>
    <t>DMC Fed 88% T21 - ACA MCHIP Infants/Children &lt; 19</t>
  </si>
  <si>
    <t>DMC SGF 12% - ACA MCHIP Infants/Children &lt; 19</t>
  </si>
  <si>
    <t>102a-r</t>
  </si>
  <si>
    <t>202-r</t>
  </si>
  <si>
    <t>DMC Fed 88% T21 - MCHIP Hospital Presumptive Eligibility</t>
  </si>
  <si>
    <t>DMC Fed 88% T21 - MCHIPE</t>
  </si>
  <si>
    <t>DMC Fed 88% T21 - Healthy Families Program Transition MCHIP</t>
  </si>
  <si>
    <t>DMC Fed 88% T21 - MCHIP Targeted Low Income Children</t>
  </si>
  <si>
    <t>DMC Fed 88% T21 - Hospital Presumptive Eligibility MCHIP</t>
  </si>
  <si>
    <t>MCHIPE</t>
  </si>
  <si>
    <t>HPEMCHIPE</t>
  </si>
  <si>
    <t>TLICE</t>
  </si>
  <si>
    <t>HFE</t>
  </si>
  <si>
    <t>MCHIPICUA19E</t>
  </si>
  <si>
    <t>DMC SGF 100% T19 - Regular for Undocumented Individuals &lt; age 19</t>
  </si>
  <si>
    <t>REGSB75</t>
  </si>
  <si>
    <t>DMC SGF 100% T21 - MCHIP for SB 75</t>
  </si>
  <si>
    <t>MCHIPSB75</t>
  </si>
  <si>
    <t>DMC SGF 100% T19 - Targeted Low Income Children for Undocumented Individuals &lt; age 19</t>
  </si>
  <si>
    <t>TLICSB75</t>
  </si>
  <si>
    <t>DMC SGF 100% T19 - ACA Infants/Children &lt; age 19</t>
  </si>
  <si>
    <t>ICUA19SB75</t>
  </si>
  <si>
    <t>DMC SGF 100% T19 - ACA Parents/Other Caretakers for Undocumented Individuals &lt; age 19</t>
  </si>
  <si>
    <t>PAOCRT19SB75</t>
  </si>
  <si>
    <t>DMC SGF 100% T19 - ACA Pregnant Women for Undocumented Individuals &lt; age 19</t>
  </si>
  <si>
    <t>PWT19SB75</t>
  </si>
  <si>
    <t>204-b</t>
  </si>
  <si>
    <t>DMC SGF 100% T19 - Regular SB 75</t>
  </si>
  <si>
    <t>204-d</t>
  </si>
  <si>
    <t>204-h</t>
  </si>
  <si>
    <t>DMC SGF 100% T19 - Targeted Low Income SB 75</t>
  </si>
  <si>
    <t>204-n</t>
  </si>
  <si>
    <t>DMC SGF 100% T19 - ACA Infants/Children &lt; age 19 SB 75</t>
  </si>
  <si>
    <t>204-t</t>
  </si>
  <si>
    <t>DMC SGF 100% T19 - ACA Parents/Other Caretakers for SB 75</t>
  </si>
  <si>
    <t>204-v</t>
  </si>
  <si>
    <t>DMC SGF 100% T19 - ACA Pregnant Women for SB 75</t>
  </si>
  <si>
    <t>SGF Share</t>
  </si>
  <si>
    <t>M1c. NTP - Naloxone Doses</t>
  </si>
  <si>
    <t>M1b. NTP - Disulfiram Doses</t>
  </si>
  <si>
    <t>M1a. NTP - Buprenorphine Doses</t>
  </si>
  <si>
    <t>Dosing - Buprenorphine</t>
  </si>
  <si>
    <t>Dosing - Disulfiram</t>
  </si>
  <si>
    <t>Dosing - Naloxone</t>
  </si>
  <si>
    <t>M6. NTP - Individual Counseling 10 minute units</t>
  </si>
  <si>
    <t>M7. NTP - Group Counseling 10 minute units</t>
  </si>
  <si>
    <t>Dosing 
Methadone</t>
  </si>
  <si>
    <t>Dosing
Buprenorphine</t>
  </si>
  <si>
    <t>Dosing
Disulfiram</t>
  </si>
  <si>
    <t>Dosing
Naloxone</t>
  </si>
  <si>
    <t>84</t>
  </si>
  <si>
    <t>Funding Line: 200-b to 200-y, 202-d to 202-s, 206-i, &amp; 206-y
Program Codes 97, 98, 99
Regular DMC 
Total Federal Share - T19/T21</t>
  </si>
  <si>
    <t>(a) Funding Line: 101a-b to 101a-x;
Program Codes 97, 98, 99 - BHS match (required) funds</t>
  </si>
  <si>
    <t>(d) Funding Line: 102a-d to 102a-s; 204-b to 204-v, 103a-i, &amp; 103a-y
Program Codes 97, 98, 99 - SGF match (required) funds</t>
  </si>
  <si>
    <t>Total county match funds    (a+b+c+d)</t>
  </si>
  <si>
    <t>FOR NARCOTIC TREATMENT PROGRAMS (PERINATAL)</t>
  </si>
  <si>
    <t>NARCOTIC TREATMENT PROGRAM (PERINATAL SERVICES)</t>
  </si>
  <si>
    <t>Perinatal Services</t>
  </si>
  <si>
    <t>NTP - Perinatal</t>
  </si>
  <si>
    <t>DRUG MEDI-CAL ORGANIZED DELIVERY SYSTEM FISCAL DETAIL</t>
  </si>
  <si>
    <t>Standard Rate* and Interim Rate</t>
  </si>
  <si>
    <t>* Standard rate for provider reimbursement is the Uniform Statewide Maximum Reimbursement (USMR) rate</t>
  </si>
  <si>
    <t>Form 7990</t>
  </si>
  <si>
    <t>DMC Fed 95% T19 - Low Income Health Program 95/5</t>
  </si>
  <si>
    <t>LIHP 95/5</t>
  </si>
  <si>
    <t>NEPNA1964 95/5</t>
  </si>
  <si>
    <t>DMC Fed 95% - Adults Newly Eligible Aged 19-64 95/5</t>
  </si>
  <si>
    <t>DMC Fed 88% T21 - Medi-Cal Access Program</t>
  </si>
  <si>
    <t>MCAP</t>
  </si>
  <si>
    <t>DMC Fed 65% T21 - MCHIP ACA Parents/Other Caretakers</t>
  </si>
  <si>
    <t>PAOCRT21</t>
  </si>
  <si>
    <t>202-j</t>
  </si>
  <si>
    <t>102a-j</t>
  </si>
  <si>
    <t>DMC BHS 12% - Medi-Cal Access Program</t>
  </si>
  <si>
    <t>DMC Fed 65% T21 - ACA MCHIP Parents/Other Caretakers</t>
  </si>
  <si>
    <t>200-p</t>
  </si>
  <si>
    <t>101a-p</t>
  </si>
  <si>
    <t>Minor Consent Program - Program Code 273</t>
  </si>
  <si>
    <t>CalWorks Program - Program Code 275</t>
  </si>
  <si>
    <t>FY 2017-18</t>
  </si>
  <si>
    <t>NNECCRC</t>
  </si>
  <si>
    <t>NECCRC 95/5</t>
  </si>
  <si>
    <t>NECCRC 94/6</t>
  </si>
  <si>
    <t>LIHP 94/6</t>
  </si>
  <si>
    <t>NEPNA1964 94/6</t>
  </si>
  <si>
    <t>MCHIPICUA19SB75</t>
  </si>
  <si>
    <t>DMC SGF 100% T21 - ACA MCHIP Infants/Children &lt; age 19 for SB 75</t>
  </si>
  <si>
    <t>DMC ORGANIZED DELIVERY SYSTEM PROGRAM COST SUMMARY</t>
  </si>
  <si>
    <t>202-pa</t>
  </si>
  <si>
    <t>102-pa</t>
  </si>
  <si>
    <t>219-pa</t>
  </si>
  <si>
    <t>119a-pa</t>
  </si>
  <si>
    <t>204-r</t>
  </si>
  <si>
    <t>209-i</t>
  </si>
  <si>
    <t>104a-i</t>
  </si>
  <si>
    <t>DMC Fed 94% - Adults Newly Eligible Aged 19-64 94/6</t>
  </si>
  <si>
    <t>219-i</t>
  </si>
  <si>
    <t>119a-i</t>
  </si>
  <si>
    <t>DMC Fed 94% T19 - Low Income Health Program 94/6</t>
  </si>
  <si>
    <t>209-y</t>
  </si>
  <si>
    <t>104a-y</t>
  </si>
  <si>
    <t>219-y</t>
  </si>
  <si>
    <t>118a-y</t>
  </si>
  <si>
    <t>DMC BHS 12% - MCHIPE</t>
  </si>
  <si>
    <t>DMC BHS 12% - MCHIP Healthy Families Program Transition</t>
  </si>
  <si>
    <t xml:space="preserve">DMC BHS 12% - MCHIP Targeted Low Income Children </t>
  </si>
  <si>
    <t>DMC BHS 12% - MCHIP Hospital Presumptive Eligibility</t>
  </si>
  <si>
    <t>DMC BHS 6% T19 - Low Income Health Program 94/6</t>
  </si>
  <si>
    <t>DMC BHS 5% - Adults Newly Eligible Aged 19-64 95/5</t>
  </si>
  <si>
    <t>DMC BHS 6% - Adults Newly Eligible Aged 19-64 94/6</t>
  </si>
  <si>
    <t>DMC BHS 5% T19 - Low Income Health Program 95/5</t>
  </si>
  <si>
    <t>DMC SGF 50% - ACA Infants/Children &lt; age 19</t>
  </si>
  <si>
    <t>206-t</t>
  </si>
  <si>
    <t>103a-t</t>
  </si>
  <si>
    <t xml:space="preserve">DMC SGF 50% - ACA Parent/Other Caretaker </t>
  </si>
  <si>
    <t>206-v</t>
  </si>
  <si>
    <t>13a-v</t>
  </si>
  <si>
    <t xml:space="preserve">DMC SGF 50% - ACA Pregnant Women </t>
  </si>
  <si>
    <t>206-w</t>
  </si>
  <si>
    <t>103a-w</t>
  </si>
  <si>
    <t xml:space="preserve">DMC SGF 35% - ACA Pregnant Women </t>
  </si>
  <si>
    <t>DMC SGF 35% - ACA CHIP</t>
  </si>
  <si>
    <t>206-x</t>
  </si>
  <si>
    <t>103a-x</t>
  </si>
  <si>
    <t>206-s</t>
  </si>
  <si>
    <t>103a-s</t>
  </si>
  <si>
    <t>DMC SGF 35% - ACA MCHIP Parents/Other Caretakers</t>
  </si>
  <si>
    <t>DMC Fed 50% T19 - Not Newly Eligible County Compassionate Release Citizen</t>
  </si>
  <si>
    <t>DMC BHS 50% - Not Newly Eligible County Compassionate Release Citizen</t>
  </si>
  <si>
    <t>DMC Fed 95% T19 - Newly Eligible County Compassionate Release Citizen</t>
  </si>
  <si>
    <t>DMC BHS 5% T19 - Newly Eligible County Compassionate Release Citizen</t>
  </si>
  <si>
    <t>DMC Fed 94% T19 - Newly Eligible County Compassionate Release Citizen</t>
  </si>
  <si>
    <t>DMC BHS 6% T19 - Newly Eligible County Compassionate Release Citizen</t>
  </si>
  <si>
    <r>
      <t xml:space="preserve">DMC Fed 95% T19 - Adults Newly Eligible Aged 19-64 - </t>
    </r>
    <r>
      <rPr>
        <sz val="9"/>
        <color rgb="FFFF0000"/>
        <rFont val="Arial"/>
        <family val="2"/>
      </rPr>
      <t>Effective 1/1/2017 - 12/1/2017</t>
    </r>
  </si>
  <si>
    <r>
      <t xml:space="preserve">DMC Fed 94% T19 - Adults Newly Eligible Aged 19-64  - </t>
    </r>
    <r>
      <rPr>
        <sz val="9"/>
        <color rgb="FFFF0000"/>
        <rFont val="Arial"/>
        <family val="2"/>
      </rPr>
      <t>Effective 1/1/2018 - 12/1/2018</t>
    </r>
  </si>
  <si>
    <r>
      <t xml:space="preserve">DMC Fed 94% T19 - Low Income Health Program  - </t>
    </r>
    <r>
      <rPr>
        <sz val="9"/>
        <color rgb="FFFF0000"/>
        <rFont val="Arial"/>
        <family val="2"/>
      </rPr>
      <t>Effective 1/1/2018 - 12/1/2018</t>
    </r>
  </si>
  <si>
    <r>
      <t xml:space="preserve">DMC Fed 95% T19 - Low Income Health Program - </t>
    </r>
    <r>
      <rPr>
        <sz val="9"/>
        <color rgb="FFFF0000"/>
        <rFont val="Arial"/>
        <family val="2"/>
      </rPr>
      <t>Effective 1/1/2017 - 12/1/2017</t>
    </r>
  </si>
  <si>
    <r>
      <t xml:space="preserve">DMC Fed 95% T19 - Newly Eligible County Compassionate Release Citizen - </t>
    </r>
    <r>
      <rPr>
        <sz val="9"/>
        <color rgb="FFFF0000"/>
        <rFont val="Arial"/>
        <family val="2"/>
      </rPr>
      <t>Effective 1/1/2017 - 12/1/2017</t>
    </r>
  </si>
  <si>
    <r>
      <t xml:space="preserve">DMC Fed 94% T19 - Newly Eligible County Compassionate Release Citizen - </t>
    </r>
    <r>
      <rPr>
        <sz val="9"/>
        <color rgb="FFFF0000"/>
        <rFont val="Arial"/>
        <family val="2"/>
      </rPr>
      <t>Effective 1/1/2018 - 12/1/2018</t>
    </r>
  </si>
  <si>
    <t xml:space="preserve">COUNTY OF LOS ANGELES - DEPARTMENT OF PUBLIC HEALTH </t>
  </si>
  <si>
    <t xml:space="preserve">SUBSTANCE ABUSE PREVENTION AND CONTROL     </t>
  </si>
  <si>
    <t>COST REPORT FOR CONTRACTED SERVICES</t>
  </si>
  <si>
    <t>DRUG MEDI-CAL FUNDED</t>
  </si>
  <si>
    <t>Type of Submission</t>
  </si>
  <si>
    <t>x</t>
  </si>
  <si>
    <t>Original</t>
  </si>
  <si>
    <t>Amended</t>
  </si>
  <si>
    <t>Contract Agency Legal Name:</t>
  </si>
  <si>
    <t>D.B.A.</t>
  </si>
  <si>
    <t>Facility Address:</t>
  </si>
  <si>
    <t>Contract Number:</t>
  </si>
  <si>
    <t>Contract Term:</t>
  </si>
  <si>
    <t>7/1/17 - 6/30/18</t>
  </si>
  <si>
    <t xml:space="preserve">  Provider 4-digit DMC No.</t>
  </si>
  <si>
    <t>Mode of Service:</t>
  </si>
  <si>
    <t xml:space="preserve">  Provider 6-digit DMC No.</t>
  </si>
  <si>
    <t>Approved for Agency By:</t>
  </si>
  <si>
    <t>Print and Sign Name</t>
  </si>
  <si>
    <t>Position Title</t>
  </si>
  <si>
    <t>Date</t>
  </si>
  <si>
    <t>Contact Person:</t>
  </si>
  <si>
    <t>Telephone No.:</t>
  </si>
  <si>
    <t>Print Name</t>
  </si>
  <si>
    <t>E-Mail Address:</t>
  </si>
  <si>
    <t>Fax No.:</t>
  </si>
  <si>
    <t>COUNTY USE ONLY</t>
  </si>
  <si>
    <t>Total Cost Report Settlement Per County</t>
  </si>
  <si>
    <t>PRELIMINARY</t>
  </si>
  <si>
    <t>AMENDED</t>
  </si>
  <si>
    <t>STATE FINAL</t>
  </si>
  <si>
    <t xml:space="preserve">Max. Contract Amount </t>
  </si>
  <si>
    <t>Max. Cost Subject to Reimb.</t>
  </si>
  <si>
    <t>Less YTD Drug Medi-Cal Paid</t>
  </si>
  <si>
    <t>Balance Due (County)/Provider</t>
  </si>
  <si>
    <t>Reviewed By:</t>
  </si>
  <si>
    <t>Name</t>
  </si>
  <si>
    <t>Approved By:</t>
  </si>
  <si>
    <t>Los Angeles</t>
  </si>
  <si>
    <t>July 1, 2017 - June 30, 2018</t>
  </si>
  <si>
    <t xml:space="preserve">Total Amount </t>
  </si>
  <si>
    <t>COUNTY SETTLEMENT</t>
  </si>
  <si>
    <t>NET COST (Max. cost subject to reimb.)</t>
  </si>
  <si>
    <t>( A )</t>
  </si>
  <si>
    <t xml:space="preserve">Less: </t>
  </si>
  <si>
    <t>YTD Paid from CRU</t>
  </si>
  <si>
    <t>( B )</t>
  </si>
  <si>
    <t>( C )</t>
  </si>
  <si>
    <t>NET YTD Drug Medi-Cal Paid</t>
  </si>
  <si>
    <t>( D ) =  (B - C)</t>
  </si>
  <si>
    <t>BALANCE DUE (COUNTY)/ PROVIDER</t>
  </si>
  <si>
    <t>( A - D )</t>
  </si>
  <si>
    <t>NON-PERINATAL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</si>
</sst>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mmmm\ d\,\ yyyy"/>
    <numFmt numFmtId="166" formatCode="&quot;$&quot;#,##0.00"/>
    <numFmt numFmtId="167" formatCode="mm/dd/yy;@"/>
    <numFmt numFmtId="168" formatCode="[&lt;=9999999]###\-####;\(###\)\ ###\-####"/>
  </numFmts>
  <fonts count="61" x14ac:knownFonts="1">
    <font>
      <sz val="10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0"/>
      <name val="Arial Narrow"/>
      <family val="2"/>
    </font>
    <font>
      <sz val="10"/>
      <name val="Arial Narrow"/>
      <family val="2"/>
    </font>
    <font>
      <b/>
      <u/>
      <sz val="14"/>
      <name val="Arial Narrow"/>
      <family val="2"/>
    </font>
    <font>
      <b/>
      <sz val="10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u/>
      <sz val="10"/>
      <color indexed="8"/>
      <name val="Arial"/>
      <family val="2"/>
    </font>
    <font>
      <sz val="10"/>
      <color theme="1"/>
      <name val="Arial Narrow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 Narrow"/>
      <family val="2"/>
    </font>
    <font>
      <sz val="11"/>
      <color indexed="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b/>
      <i/>
      <u/>
      <sz val="11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 Narrow"/>
      <family val="2"/>
    </font>
    <font>
      <b/>
      <sz val="10"/>
      <color rgb="FFFF000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lightGray">
        <bgColor indexed="8"/>
      </patternFill>
    </fill>
    <fill>
      <patternFill patternType="solid">
        <fgColor indexed="9"/>
        <bgColor indexed="64"/>
      </patternFill>
    </fill>
    <fill>
      <patternFill patternType="darkTrellis"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darkGray"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ck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37" fontId="0" fillId="2" borderId="0"/>
    <xf numFmtId="0" fontId="23" fillId="0" borderId="0">
      <alignment vertical="center"/>
    </xf>
    <xf numFmtId="43" fontId="3" fillId="0" borderId="0" applyFont="0" applyFill="0" applyBorder="0" applyAlignment="0" applyProtection="0"/>
    <xf numFmtId="37" fontId="3" fillId="2" borderId="0"/>
    <xf numFmtId="0" fontId="49" fillId="0" borderId="0" applyNumberFormat="0" applyFill="0" applyBorder="0" applyAlignment="0" applyProtection="0">
      <alignment vertical="top"/>
      <protection locked="0"/>
    </xf>
    <xf numFmtId="44" fontId="52" fillId="0" borderId="0" applyFont="0" applyFill="0" applyBorder="0" applyAlignment="0" applyProtection="0"/>
    <xf numFmtId="37" fontId="3" fillId="2" borderId="0"/>
  </cellStyleXfs>
  <cellXfs count="735">
    <xf numFmtId="37" fontId="0" fillId="2" borderId="0" xfId="0" applyNumberFormat="1"/>
    <xf numFmtId="37" fontId="1" fillId="2" borderId="0" xfId="0" applyNumberFormat="1" applyFont="1"/>
    <xf numFmtId="37" fontId="0" fillId="2" borderId="0" xfId="0" applyNumberFormat="1" applyBorder="1"/>
    <xf numFmtId="164" fontId="0" fillId="2" borderId="0" xfId="0" applyNumberFormat="1" applyBorder="1"/>
    <xf numFmtId="0" fontId="0" fillId="2" borderId="0" xfId="0" applyNumberFormat="1" applyAlignment="1">
      <alignment horizontal="centerContinuous"/>
    </xf>
    <xf numFmtId="0" fontId="0" fillId="2" borderId="0" xfId="0" applyNumberFormat="1"/>
    <xf numFmtId="0" fontId="0" fillId="5" borderId="0" xfId="0" applyNumberFormat="1" applyFill="1" applyBorder="1"/>
    <xf numFmtId="37" fontId="0" fillId="0" borderId="0" xfId="0" applyNumberFormat="1" applyFill="1"/>
    <xf numFmtId="37" fontId="15" fillId="2" borderId="0" xfId="0" applyNumberFormat="1" applyFont="1"/>
    <xf numFmtId="37" fontId="5" fillId="8" borderId="4" xfId="0" applyNumberFormat="1" applyFont="1" applyFill="1" applyBorder="1" applyProtection="1">
      <protection locked="0"/>
    </xf>
    <xf numFmtId="37" fontId="5" fillId="8" borderId="9" xfId="0" applyNumberFormat="1" applyFont="1" applyFill="1" applyBorder="1" applyProtection="1">
      <protection locked="0"/>
    </xf>
    <xf numFmtId="37" fontId="19" fillId="2" borderId="0" xfId="0" applyNumberFormat="1" applyFont="1"/>
    <xf numFmtId="37" fontId="18" fillId="2" borderId="0" xfId="0" applyNumberFormat="1" applyFont="1" applyAlignment="1">
      <alignment horizontal="center"/>
    </xf>
    <xf numFmtId="49" fontId="0" fillId="0" borderId="2" xfId="0" applyNumberFormat="1" applyFill="1" applyBorder="1" applyProtection="1"/>
    <xf numFmtId="37" fontId="0" fillId="2" borderId="0" xfId="0" applyNumberFormat="1" applyAlignment="1"/>
    <xf numFmtId="37" fontId="19" fillId="3" borderId="9" xfId="0" applyNumberFormat="1" applyFont="1" applyFill="1" applyBorder="1" applyProtection="1"/>
    <xf numFmtId="37" fontId="25" fillId="3" borderId="9" xfId="0" applyNumberFormat="1" applyFont="1" applyFill="1" applyBorder="1" applyAlignment="1" applyProtection="1">
      <alignment horizontal="right" vertical="center"/>
    </xf>
    <xf numFmtId="37" fontId="19" fillId="3" borderId="6" xfId="0" applyNumberFormat="1" applyFont="1" applyFill="1" applyBorder="1" applyProtection="1"/>
    <xf numFmtId="37" fontId="18" fillId="2" borderId="0" xfId="0" applyNumberFormat="1" applyFont="1" applyAlignment="1">
      <alignment horizontal="center" wrapText="1"/>
    </xf>
    <xf numFmtId="37" fontId="19" fillId="2" borderId="29" xfId="0" applyNumberFormat="1" applyFont="1" applyBorder="1"/>
    <xf numFmtId="37" fontId="19" fillId="2" borderId="29" xfId="0" applyNumberFormat="1" applyFont="1" applyBorder="1" applyAlignment="1">
      <alignment horizontal="center" vertical="center" wrapText="1"/>
    </xf>
    <xf numFmtId="2" fontId="0" fillId="2" borderId="0" xfId="0" applyNumberFormat="1" applyBorder="1" applyProtection="1"/>
    <xf numFmtId="37" fontId="27" fillId="2" borderId="0" xfId="0" applyNumberFormat="1" applyFont="1" applyBorder="1" applyAlignment="1" applyProtection="1">
      <alignment horizontal="center"/>
    </xf>
    <xf numFmtId="37" fontId="27" fillId="2" borderId="45" xfId="0" applyNumberFormat="1" applyFont="1" applyBorder="1" applyAlignment="1" applyProtection="1">
      <alignment horizontal="center"/>
    </xf>
    <xf numFmtId="37" fontId="22" fillId="0" borderId="0" xfId="0" applyNumberFormat="1" applyFont="1" applyFill="1" applyBorder="1" applyProtection="1"/>
    <xf numFmtId="37" fontId="22" fillId="2" borderId="0" xfId="0" applyNumberFormat="1" applyFont="1" applyBorder="1"/>
    <xf numFmtId="37" fontId="28" fillId="2" borderId="0" xfId="0" applyNumberFormat="1" applyFont="1" applyBorder="1" applyProtection="1"/>
    <xf numFmtId="37" fontId="22" fillId="14" borderId="9" xfId="0" applyNumberFormat="1" applyFont="1" applyFill="1" applyBorder="1" applyProtection="1"/>
    <xf numFmtId="37" fontId="29" fillId="2" borderId="45" xfId="0" applyNumberFormat="1" applyFont="1" applyBorder="1" applyAlignment="1" applyProtection="1">
      <alignment horizontal="center"/>
    </xf>
    <xf numFmtId="37" fontId="30" fillId="2" borderId="0" xfId="0" applyNumberFormat="1" applyFont="1" applyBorder="1" applyProtection="1"/>
    <xf numFmtId="37" fontId="22" fillId="10" borderId="46" xfId="0" applyNumberFormat="1" applyFont="1" applyFill="1" applyBorder="1" applyProtection="1">
      <protection locked="0"/>
    </xf>
    <xf numFmtId="39" fontId="22" fillId="14" borderId="9" xfId="0" applyNumberFormat="1" applyFont="1" applyFill="1" applyBorder="1" applyProtection="1"/>
    <xf numFmtId="37" fontId="0" fillId="15" borderId="2" xfId="0" applyNumberFormat="1" applyFill="1" applyBorder="1" applyProtection="1"/>
    <xf numFmtId="37" fontId="0" fillId="15" borderId="46" xfId="0" applyNumberFormat="1" applyFill="1" applyBorder="1" applyProtection="1"/>
    <xf numFmtId="37" fontId="0" fillId="15" borderId="9" xfId="0" applyNumberFormat="1" applyFill="1" applyBorder="1" applyProtection="1"/>
    <xf numFmtId="37" fontId="28" fillId="2" borderId="0" xfId="0" applyNumberFormat="1" applyFont="1" applyAlignment="1" applyProtection="1">
      <alignment horizontal="center"/>
    </xf>
    <xf numFmtId="37" fontId="0" fillId="2" borderId="0" xfId="0" applyNumberFormat="1" applyAlignment="1" applyProtection="1">
      <alignment horizontal="center"/>
    </xf>
    <xf numFmtId="37" fontId="0" fillId="2" borderId="0" xfId="0"/>
    <xf numFmtId="37" fontId="4" fillId="2" borderId="0" xfId="0" applyNumberFormat="1" applyFont="1" applyAlignment="1"/>
    <xf numFmtId="37" fontId="0" fillId="2" borderId="45" xfId="0" applyNumberFormat="1" applyBorder="1" applyAlignment="1" applyProtection="1">
      <alignment horizontal="center"/>
    </xf>
    <xf numFmtId="37" fontId="4" fillId="2" borderId="0" xfId="0" applyNumberFormat="1" applyFont="1" applyBorder="1" applyAlignment="1" applyProtection="1">
      <alignment horizontal="center"/>
    </xf>
    <xf numFmtId="37" fontId="0" fillId="2" borderId="0" xfId="0" applyNumberFormat="1" applyBorder="1" applyAlignment="1" applyProtection="1">
      <alignment horizontal="center"/>
    </xf>
    <xf numFmtId="37" fontId="0" fillId="2" borderId="0" xfId="0" applyNumberFormat="1" applyAlignment="1">
      <alignment wrapText="1"/>
    </xf>
    <xf numFmtId="49" fontId="22" fillId="17" borderId="36" xfId="0" applyNumberFormat="1" applyFont="1" applyFill="1" applyBorder="1" applyAlignment="1" applyProtection="1">
      <alignment horizontal="center"/>
    </xf>
    <xf numFmtId="49" fontId="22" fillId="0" borderId="36" xfId="0" applyNumberFormat="1" applyFont="1" applyFill="1" applyBorder="1" applyAlignment="1" applyProtection="1">
      <alignment horizontal="center"/>
    </xf>
    <xf numFmtId="37" fontId="22" fillId="2" borderId="0" xfId="0" applyNumberFormat="1" applyFont="1" applyBorder="1" applyAlignment="1" applyProtection="1">
      <alignment horizontal="center"/>
    </xf>
    <xf numFmtId="37" fontId="22" fillId="2" borderId="49" xfId="0" applyNumberFormat="1" applyFont="1" applyBorder="1" applyAlignment="1" applyProtection="1">
      <alignment horizontal="center" wrapText="1"/>
    </xf>
    <xf numFmtId="164" fontId="0" fillId="2" borderId="0" xfId="0" applyNumberFormat="1" applyBorder="1" applyProtection="1"/>
    <xf numFmtId="49" fontId="22" fillId="0" borderId="33" xfId="0" applyNumberFormat="1" applyFont="1" applyFill="1" applyBorder="1" applyAlignment="1" applyProtection="1">
      <alignment horizontal="center"/>
    </xf>
    <xf numFmtId="37" fontId="4" fillId="17" borderId="36" xfId="0" applyNumberFormat="1" applyFont="1" applyFill="1" applyBorder="1" applyAlignment="1" applyProtection="1">
      <alignment horizontal="center"/>
    </xf>
    <xf numFmtId="0" fontId="22" fillId="0" borderId="36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37" fontId="4" fillId="2" borderId="50" xfId="0" applyNumberFormat="1" applyFont="1" applyBorder="1" applyAlignment="1" applyProtection="1">
      <alignment horizontal="center"/>
    </xf>
    <xf numFmtId="49" fontId="22" fillId="0" borderId="44" xfId="0" applyNumberFormat="1" applyFont="1" applyFill="1" applyBorder="1" applyAlignment="1" applyProtection="1">
      <alignment horizontal="center"/>
    </xf>
    <xf numFmtId="37" fontId="22" fillId="2" borderId="0" xfId="0" applyNumberFormat="1" applyFont="1" applyAlignment="1" applyProtection="1">
      <alignment horizontal="right"/>
    </xf>
    <xf numFmtId="2" fontId="0" fillId="2" borderId="0" xfId="0" applyNumberFormat="1" applyAlignment="1" applyProtection="1">
      <alignment horizontal="center"/>
    </xf>
    <xf numFmtId="2" fontId="0" fillId="2" borderId="0" xfId="0" applyNumberFormat="1" applyBorder="1" applyAlignment="1" applyProtection="1">
      <alignment horizontal="center"/>
    </xf>
    <xf numFmtId="2" fontId="22" fillId="0" borderId="0" xfId="0" applyNumberFormat="1" applyFont="1" applyFill="1" applyBorder="1" applyProtection="1"/>
    <xf numFmtId="2" fontId="0" fillId="2" borderId="0" xfId="0" applyNumberFormat="1"/>
    <xf numFmtId="2" fontId="0" fillId="2" borderId="0" xfId="0" applyNumberFormat="1" applyProtection="1"/>
    <xf numFmtId="2" fontId="0" fillId="2" borderId="0" xfId="0" applyNumberFormat="1" applyAlignment="1" applyProtection="1"/>
    <xf numFmtId="2" fontId="0" fillId="2" borderId="0" xfId="0" applyNumberFormat="1" applyAlignment="1" applyProtection="1">
      <alignment wrapText="1"/>
    </xf>
    <xf numFmtId="2" fontId="4" fillId="2" borderId="0" xfId="0" applyNumberFormat="1" applyFont="1" applyAlignment="1"/>
    <xf numFmtId="2" fontId="0" fillId="2" borderId="0" xfId="0" applyNumberFormat="1" applyAlignment="1"/>
    <xf numFmtId="2" fontId="0" fillId="2" borderId="0" xfId="0" applyNumberFormat="1" applyAlignment="1">
      <alignment horizontal="right"/>
    </xf>
    <xf numFmtId="37" fontId="32" fillId="2" borderId="52" xfId="0" applyNumberFormat="1" applyFont="1" applyBorder="1" applyAlignment="1" applyProtection="1">
      <alignment horizontal="center"/>
    </xf>
    <xf numFmtId="37" fontId="32" fillId="2" borderId="9" xfId="0" applyNumberFormat="1" applyFont="1" applyBorder="1" applyAlignment="1" applyProtection="1">
      <alignment horizontal="center"/>
    </xf>
    <xf numFmtId="2" fontId="0" fillId="2" borderId="56" xfId="0" applyNumberFormat="1" applyBorder="1" applyAlignment="1" applyProtection="1">
      <alignment horizontal="center"/>
    </xf>
    <xf numFmtId="2" fontId="0" fillId="2" borderId="45" xfId="0" applyNumberFormat="1" applyBorder="1" applyProtection="1"/>
    <xf numFmtId="37" fontId="0" fillId="2" borderId="45" xfId="0" applyNumberFormat="1" applyBorder="1"/>
    <xf numFmtId="2" fontId="0" fillId="2" borderId="45" xfId="0" applyNumberFormat="1" applyBorder="1" applyAlignment="1">
      <alignment horizontal="right"/>
    </xf>
    <xf numFmtId="2" fontId="0" fillId="17" borderId="41" xfId="0" applyNumberFormat="1" applyFill="1" applyBorder="1" applyAlignment="1" applyProtection="1">
      <alignment horizontal="center"/>
    </xf>
    <xf numFmtId="37" fontId="22" fillId="0" borderId="0" xfId="0" applyNumberFormat="1" applyFont="1" applyFill="1" applyBorder="1" applyAlignment="1" applyProtection="1">
      <alignment horizontal="center"/>
    </xf>
    <xf numFmtId="39" fontId="5" fillId="8" borderId="4" xfId="0" applyNumberFormat="1" applyFont="1" applyFill="1" applyBorder="1" applyProtection="1">
      <protection locked="0"/>
    </xf>
    <xf numFmtId="39" fontId="9" fillId="8" borderId="4" xfId="0" applyNumberFormat="1" applyFont="1" applyFill="1" applyBorder="1" applyProtection="1">
      <protection locked="0"/>
    </xf>
    <xf numFmtId="37" fontId="0" fillId="2" borderId="59" xfId="0" applyBorder="1"/>
    <xf numFmtId="37" fontId="33" fillId="2" borderId="63" xfId="0" applyNumberFormat="1" applyFont="1" applyBorder="1" applyAlignment="1" applyProtection="1"/>
    <xf numFmtId="37" fontId="37" fillId="2" borderId="0" xfId="0" applyNumberFormat="1" applyFont="1" applyBorder="1" applyAlignment="1" applyProtection="1"/>
    <xf numFmtId="37" fontId="33" fillId="0" borderId="0" xfId="0" applyNumberFormat="1" applyFont="1" applyFill="1" applyBorder="1" applyProtection="1"/>
    <xf numFmtId="37" fontId="33" fillId="2" borderId="0" xfId="0" applyNumberFormat="1" applyFont="1" applyBorder="1" applyProtection="1"/>
    <xf numFmtId="37" fontId="38" fillId="2" borderId="0" xfId="0" applyFont="1" applyBorder="1" applyAlignment="1" applyProtection="1"/>
    <xf numFmtId="37" fontId="37" fillId="2" borderId="0" xfId="0" applyNumberFormat="1" applyFont="1" applyBorder="1" applyProtection="1"/>
    <xf numFmtId="37" fontId="38" fillId="2" borderId="0" xfId="0" applyFont="1" applyBorder="1" applyProtection="1"/>
    <xf numFmtId="37" fontId="33" fillId="2" borderId="0" xfId="0" applyNumberFormat="1" applyFont="1" applyProtection="1"/>
    <xf numFmtId="37" fontId="33" fillId="2" borderId="65" xfId="0" applyNumberFormat="1" applyFont="1" applyBorder="1" applyAlignment="1" applyProtection="1"/>
    <xf numFmtId="37" fontId="34" fillId="0" borderId="0" xfId="0" applyNumberFormat="1" applyFont="1" applyFill="1" applyBorder="1" applyProtection="1"/>
    <xf numFmtId="37" fontId="34" fillId="2" borderId="0" xfId="0" applyNumberFormat="1" applyFont="1" applyBorder="1" applyProtection="1"/>
    <xf numFmtId="37" fontId="0" fillId="2" borderId="9" xfId="0" applyNumberFormat="1" applyBorder="1" applyAlignment="1" applyProtection="1"/>
    <xf numFmtId="37" fontId="0" fillId="2" borderId="9" xfId="0" applyNumberFormat="1" applyBorder="1" applyProtection="1"/>
    <xf numFmtId="37" fontId="22" fillId="10" borderId="46" xfId="0" applyNumberFormat="1" applyFont="1" applyFill="1" applyBorder="1" applyAlignment="1" applyProtection="1">
      <alignment horizontal="right"/>
      <protection locked="0"/>
    </xf>
    <xf numFmtId="37" fontId="30" fillId="2" borderId="47" xfId="0" applyNumberFormat="1" applyFont="1" applyBorder="1" applyAlignment="1" applyProtection="1">
      <alignment horizontal="center" wrapText="1"/>
    </xf>
    <xf numFmtId="37" fontId="30" fillId="2" borderId="48" xfId="0" applyNumberFormat="1" applyFont="1" applyBorder="1" applyAlignment="1" applyProtection="1">
      <alignment horizontal="center" wrapText="1"/>
    </xf>
    <xf numFmtId="37" fontId="18" fillId="2" borderId="0" xfId="0" applyNumberFormat="1" applyFont="1" applyAlignment="1" applyProtection="1">
      <alignment horizontal="centerContinuous"/>
    </xf>
    <xf numFmtId="37" fontId="19" fillId="2" borderId="0" xfId="0" applyNumberFormat="1" applyFont="1" applyProtection="1"/>
    <xf numFmtId="37" fontId="19" fillId="2" borderId="0" xfId="0" applyNumberFormat="1" applyFont="1" applyAlignment="1" applyProtection="1">
      <alignment horizontal="right"/>
    </xf>
    <xf numFmtId="37" fontId="18" fillId="2" borderId="33" xfId="0" applyNumberFormat="1" applyFont="1" applyBorder="1" applyAlignment="1" applyProtection="1">
      <alignment horizontal="center"/>
    </xf>
    <xf numFmtId="37" fontId="18" fillId="2" borderId="34" xfId="0" applyNumberFormat="1" applyFont="1" applyBorder="1" applyAlignment="1" applyProtection="1">
      <alignment horizontal="center"/>
    </xf>
    <xf numFmtId="37" fontId="19" fillId="2" borderId="36" xfId="0" applyNumberFormat="1" applyFont="1" applyBorder="1" applyProtection="1"/>
    <xf numFmtId="39" fontId="19" fillId="2" borderId="9" xfId="0" applyNumberFormat="1" applyFont="1" applyBorder="1" applyProtection="1"/>
    <xf numFmtId="37" fontId="19" fillId="2" borderId="9" xfId="0" applyNumberFormat="1" applyFont="1" applyBorder="1" applyProtection="1"/>
    <xf numFmtId="37" fontId="18" fillId="2" borderId="44" xfId="0" applyNumberFormat="1" applyFont="1" applyBorder="1" applyAlignment="1" applyProtection="1">
      <alignment horizontal="center" vertical="center" wrapText="1"/>
    </xf>
    <xf numFmtId="39" fontId="25" fillId="2" borderId="9" xfId="0" applyNumberFormat="1" applyFont="1" applyBorder="1" applyAlignment="1" applyProtection="1">
      <alignment horizontal="center" vertical="center"/>
    </xf>
    <xf numFmtId="37" fontId="18" fillId="2" borderId="9" xfId="0" applyNumberFormat="1" applyFont="1" applyBorder="1" applyAlignment="1" applyProtection="1">
      <alignment horizontal="center" vertical="center" wrapText="1"/>
    </xf>
    <xf numFmtId="39" fontId="25" fillId="2" borderId="49" xfId="0" applyNumberFormat="1" applyFont="1" applyBorder="1" applyAlignment="1" applyProtection="1">
      <alignment horizontal="right" vertical="center"/>
    </xf>
    <xf numFmtId="37" fontId="19" fillId="2" borderId="40" xfId="0" applyNumberFormat="1" applyFont="1" applyBorder="1" applyAlignment="1" applyProtection="1">
      <alignment horizontal="center" vertical="center" wrapText="1"/>
    </xf>
    <xf numFmtId="39" fontId="26" fillId="2" borderId="49" xfId="0" applyNumberFormat="1" applyFont="1" applyBorder="1" applyAlignment="1" applyProtection="1">
      <alignment horizontal="right" vertical="center"/>
    </xf>
    <xf numFmtId="37" fontId="19" fillId="2" borderId="42" xfId="0" applyNumberFormat="1" applyFont="1" applyBorder="1" applyAlignment="1" applyProtection="1">
      <alignment horizontal="center" vertical="center" wrapText="1"/>
    </xf>
    <xf numFmtId="37" fontId="18" fillId="2" borderId="43" xfId="0" applyNumberFormat="1" applyFont="1" applyBorder="1" applyAlignment="1" applyProtection="1">
      <alignment horizontal="center" vertical="center" wrapText="1"/>
    </xf>
    <xf numFmtId="39" fontId="18" fillId="0" borderId="9" xfId="0" applyNumberFormat="1" applyFont="1" applyFill="1" applyBorder="1" applyProtection="1"/>
    <xf numFmtId="39" fontId="25" fillId="2" borderId="9" xfId="0" applyNumberFormat="1" applyFont="1" applyBorder="1" applyAlignment="1" applyProtection="1">
      <alignment horizontal="right"/>
    </xf>
    <xf numFmtId="37" fontId="19" fillId="0" borderId="9" xfId="0" applyNumberFormat="1" applyFont="1" applyFill="1" applyBorder="1" applyProtection="1"/>
    <xf numFmtId="37" fontId="0" fillId="2" borderId="0" xfId="0" applyNumberFormat="1" applyProtection="1"/>
    <xf numFmtId="37" fontId="0" fillId="2" borderId="0" xfId="0" applyNumberFormat="1" applyAlignment="1" applyProtection="1">
      <alignment horizontal="centerContinuous" vertical="center"/>
    </xf>
    <xf numFmtId="15" fontId="0" fillId="2" borderId="0" xfId="0" applyNumberFormat="1" applyAlignment="1" applyProtection="1">
      <alignment horizontal="centerContinuous" vertical="center"/>
    </xf>
    <xf numFmtId="15" fontId="4" fillId="2" borderId="0" xfId="0" applyNumberFormat="1" applyFont="1" applyAlignment="1" applyProtection="1">
      <alignment horizontal="centerContinuous" vertical="center"/>
    </xf>
    <xf numFmtId="37" fontId="0" fillId="2" borderId="0" xfId="0" applyNumberFormat="1" applyAlignment="1" applyProtection="1"/>
    <xf numFmtId="37" fontId="0" fillId="2" borderId="0" xfId="0" applyNumberFormat="1" applyBorder="1" applyProtection="1"/>
    <xf numFmtId="37" fontId="0" fillId="0" borderId="0" xfId="0" applyNumberFormat="1" applyFill="1" applyProtection="1"/>
    <xf numFmtId="165" fontId="0" fillId="5" borderId="0" xfId="0" applyNumberFormat="1" applyFill="1" applyBorder="1" applyAlignment="1" applyProtection="1">
      <alignment horizontal="left"/>
    </xf>
    <xf numFmtId="37" fontId="0" fillId="0" borderId="0" xfId="0" applyNumberFormat="1" applyFill="1" applyBorder="1" applyProtection="1"/>
    <xf numFmtId="37" fontId="0" fillId="2" borderId="1" xfId="0" applyNumberFormat="1" applyBorder="1" applyProtection="1"/>
    <xf numFmtId="37" fontId="1" fillId="2" borderId="1" xfId="0" applyNumberFormat="1" applyFont="1" applyBorder="1" applyAlignment="1" applyProtection="1">
      <alignment horizontal="center"/>
    </xf>
    <xf numFmtId="37" fontId="1" fillId="2" borderId="14" xfId="0" applyNumberFormat="1" applyFont="1" applyBorder="1" applyAlignment="1" applyProtection="1">
      <alignment horizontal="center"/>
    </xf>
    <xf numFmtId="37" fontId="1" fillId="2" borderId="26" xfId="0" applyNumberFormat="1" applyFont="1" applyBorder="1" applyProtection="1"/>
    <xf numFmtId="37" fontId="1" fillId="2" borderId="3" xfId="0" applyNumberFormat="1" applyFont="1" applyBorder="1" applyProtection="1"/>
    <xf numFmtId="37" fontId="1" fillId="2" borderId="17" xfId="0" applyNumberFormat="1" applyFont="1" applyBorder="1" applyAlignment="1" applyProtection="1">
      <alignment horizontal="center"/>
    </xf>
    <xf numFmtId="37" fontId="1" fillId="2" borderId="29" xfId="0" applyNumberFormat="1" applyFont="1" applyBorder="1" applyProtection="1"/>
    <xf numFmtId="37" fontId="1" fillId="2" borderId="3" xfId="0" applyNumberFormat="1" applyFont="1" applyBorder="1" applyAlignment="1" applyProtection="1">
      <alignment horizontal="center"/>
    </xf>
    <xf numFmtId="37" fontId="1" fillId="2" borderId="64" xfId="0" applyNumberFormat="1" applyFont="1" applyBorder="1" applyAlignment="1" applyProtection="1">
      <alignment horizontal="center"/>
    </xf>
    <xf numFmtId="37" fontId="1" fillId="2" borderId="13" xfId="0" applyNumberFormat="1" applyFont="1" applyBorder="1" applyAlignment="1" applyProtection="1">
      <alignment horizontal="center"/>
    </xf>
    <xf numFmtId="37" fontId="1" fillId="2" borderId="19" xfId="0" applyNumberFormat="1" applyFont="1" applyBorder="1" applyAlignment="1" applyProtection="1">
      <alignment horizontal="center"/>
    </xf>
    <xf numFmtId="37" fontId="1" fillId="2" borderId="27" xfId="0" applyNumberFormat="1" applyFont="1" applyBorder="1" applyProtection="1"/>
    <xf numFmtId="37" fontId="1" fillId="2" borderId="4" xfId="0" applyNumberFormat="1" applyFont="1" applyBorder="1" applyProtection="1"/>
    <xf numFmtId="37" fontId="1" fillId="2" borderId="4" xfId="0" applyNumberFormat="1" applyFont="1" applyBorder="1" applyAlignment="1" applyProtection="1">
      <alignment horizontal="center"/>
    </xf>
    <xf numFmtId="37" fontId="1" fillId="2" borderId="57" xfId="0" applyNumberFormat="1" applyFont="1" applyBorder="1" applyAlignment="1" applyProtection="1">
      <alignment horizontal="center"/>
    </xf>
    <xf numFmtId="37" fontId="1" fillId="2" borderId="16" xfId="0" applyNumberFormat="1" applyFont="1" applyBorder="1" applyAlignment="1" applyProtection="1">
      <alignment horizontal="center"/>
    </xf>
    <xf numFmtId="37" fontId="0" fillId="2" borderId="4" xfId="0" applyNumberFormat="1" applyBorder="1" applyProtection="1"/>
    <xf numFmtId="39" fontId="5" fillId="2" borderId="4" xfId="0" applyNumberFormat="1" applyFont="1" applyBorder="1" applyProtection="1"/>
    <xf numFmtId="39" fontId="5" fillId="2" borderId="12" xfId="0" applyNumberFormat="1" applyFont="1" applyBorder="1" applyProtection="1"/>
    <xf numFmtId="39" fontId="5" fillId="2" borderId="16" xfId="0" applyNumberFormat="1" applyFont="1" applyBorder="1" applyProtection="1"/>
    <xf numFmtId="37" fontId="5" fillId="4" borderId="4" xfId="0" applyNumberFormat="1" applyFont="1" applyFill="1" applyBorder="1" applyProtection="1"/>
    <xf numFmtId="37" fontId="8" fillId="2" borderId="27" xfId="0" applyNumberFormat="1" applyFont="1" applyBorder="1" applyProtection="1"/>
    <xf numFmtId="37" fontId="8" fillId="2" borderId="4" xfId="0" applyNumberFormat="1" applyFont="1" applyBorder="1" applyProtection="1"/>
    <xf numFmtId="7" fontId="8" fillId="2" borderId="4" xfId="0" applyNumberFormat="1" applyFont="1" applyBorder="1" applyProtection="1"/>
    <xf numFmtId="7" fontId="8" fillId="2" borderId="16" xfId="0" applyNumberFormat="1" applyFont="1" applyBorder="1" applyProtection="1"/>
    <xf numFmtId="39" fontId="1" fillId="4" borderId="4" xfId="0" applyNumberFormat="1" applyFont="1" applyFill="1" applyBorder="1" applyProtection="1"/>
    <xf numFmtId="39" fontId="1" fillId="4" borderId="12" xfId="0" applyNumberFormat="1" applyFont="1" applyFill="1" applyBorder="1" applyProtection="1"/>
    <xf numFmtId="39" fontId="5" fillId="0" borderId="4" xfId="0" applyNumberFormat="1" applyFont="1" applyFill="1" applyBorder="1" applyProtection="1"/>
    <xf numFmtId="39" fontId="5" fillId="0" borderId="16" xfId="0" applyNumberFormat="1" applyFont="1" applyFill="1" applyBorder="1" applyProtection="1"/>
    <xf numFmtId="37" fontId="1" fillId="3" borderId="27" xfId="0" applyNumberFormat="1" applyFont="1" applyFill="1" applyBorder="1" applyProtection="1"/>
    <xf numFmtId="37" fontId="1" fillId="3" borderId="4" xfId="0" applyNumberFormat="1" applyFont="1" applyFill="1" applyBorder="1" applyProtection="1"/>
    <xf numFmtId="37" fontId="5" fillId="4" borderId="12" xfId="0" applyNumberFormat="1" applyFont="1" applyFill="1" applyBorder="1" applyProtection="1"/>
    <xf numFmtId="37" fontId="5" fillId="4" borderId="20" xfId="0" applyNumberFormat="1" applyFont="1" applyFill="1" applyBorder="1" applyProtection="1"/>
    <xf numFmtId="37" fontId="9" fillId="3" borderId="27" xfId="0" applyNumberFormat="1" applyFont="1" applyFill="1" applyBorder="1" applyProtection="1"/>
    <xf numFmtId="37" fontId="9" fillId="3" borderId="4" xfId="0" applyNumberFormat="1" applyFont="1" applyFill="1" applyBorder="1" applyProtection="1"/>
    <xf numFmtId="37" fontId="9" fillId="3" borderId="12" xfId="0" applyNumberFormat="1" applyFont="1" applyFill="1" applyBorder="1" applyProtection="1"/>
    <xf numFmtId="37" fontId="9" fillId="3" borderId="16" xfId="0" applyNumberFormat="1" applyFont="1" applyFill="1" applyBorder="1" applyProtection="1"/>
    <xf numFmtId="37" fontId="15" fillId="2" borderId="0" xfId="0" applyNumberFormat="1" applyFont="1" applyProtection="1"/>
    <xf numFmtId="37" fontId="5" fillId="0" borderId="4" xfId="0" applyNumberFormat="1" applyFont="1" applyFill="1" applyBorder="1" applyProtection="1"/>
    <xf numFmtId="37" fontId="5" fillId="2" borderId="12" xfId="0" applyNumberFormat="1" applyFont="1" applyBorder="1" applyProtection="1"/>
    <xf numFmtId="37" fontId="5" fillId="2" borderId="16" xfId="0" applyNumberFormat="1" applyFont="1" applyBorder="1" applyProtection="1"/>
    <xf numFmtId="37" fontId="1" fillId="2" borderId="18" xfId="0" applyNumberFormat="1" applyFont="1" applyBorder="1" applyProtection="1"/>
    <xf numFmtId="37" fontId="1" fillId="2" borderId="6" xfId="0" applyNumberFormat="1" applyFont="1" applyBorder="1" applyProtection="1"/>
    <xf numFmtId="7" fontId="5" fillId="3" borderId="4" xfId="0" applyNumberFormat="1" applyFont="1" applyFill="1" applyBorder="1" applyProtection="1"/>
    <xf numFmtId="2" fontId="5" fillId="3" borderId="4" xfId="0" applyNumberFormat="1" applyFont="1" applyFill="1" applyBorder="1" applyProtection="1"/>
    <xf numFmtId="2" fontId="5" fillId="3" borderId="16" xfId="0" applyNumberFormat="1" applyFont="1" applyFill="1" applyBorder="1" applyProtection="1"/>
    <xf numFmtId="7" fontId="5" fillId="3" borderId="12" xfId="0" applyNumberFormat="1" applyFont="1" applyFill="1" applyBorder="1" applyProtection="1"/>
    <xf numFmtId="37" fontId="1" fillId="2" borderId="1" xfId="0" applyNumberFormat="1" applyFont="1" applyBorder="1" applyProtection="1"/>
    <xf numFmtId="37" fontId="1" fillId="2" borderId="0" xfId="0" applyNumberFormat="1" applyFont="1" applyBorder="1" applyAlignment="1" applyProtection="1">
      <alignment horizontal="center"/>
    </xf>
    <xf numFmtId="37" fontId="1" fillId="2" borderId="15" xfId="0" applyNumberFormat="1" applyFont="1" applyBorder="1" applyAlignment="1" applyProtection="1">
      <alignment horizontal="center"/>
    </xf>
    <xf numFmtId="37" fontId="1" fillId="2" borderId="5" xfId="0" applyNumberFormat="1" applyFont="1" applyBorder="1" applyAlignment="1" applyProtection="1">
      <alignment horizontal="center"/>
    </xf>
    <xf numFmtId="37" fontId="0" fillId="4" borderId="4" xfId="0" applyNumberFormat="1" applyFill="1" applyBorder="1" applyProtection="1"/>
    <xf numFmtId="37" fontId="0" fillId="4" borderId="2" xfId="0" applyNumberFormat="1" applyFill="1" applyBorder="1" applyProtection="1"/>
    <xf numFmtId="37" fontId="0" fillId="4" borderId="16" xfId="0" applyNumberFormat="1" applyFill="1" applyBorder="1" applyProtection="1"/>
    <xf numFmtId="37" fontId="6" fillId="2" borderId="27" xfId="0" applyNumberFormat="1" applyFont="1" applyBorder="1" applyProtection="1"/>
    <xf numFmtId="37" fontId="6" fillId="2" borderId="4" xfId="0" applyNumberFormat="1" applyFont="1" applyBorder="1" applyProtection="1"/>
    <xf numFmtId="39" fontId="8" fillId="2" borderId="4" xfId="0" applyNumberFormat="1" applyFont="1" applyBorder="1" applyProtection="1"/>
    <xf numFmtId="39" fontId="8" fillId="2" borderId="16" xfId="0" applyNumberFormat="1" applyFont="1" applyBorder="1" applyProtection="1"/>
    <xf numFmtId="39" fontId="8" fillId="2" borderId="12" xfId="0" applyNumberFormat="1" applyFont="1" applyBorder="1" applyProtection="1"/>
    <xf numFmtId="37" fontId="1" fillId="4" borderId="4" xfId="0" applyNumberFormat="1" applyFont="1" applyFill="1" applyBorder="1" applyProtection="1"/>
    <xf numFmtId="37" fontId="1" fillId="4" borderId="2" xfId="0" applyNumberFormat="1" applyFont="1" applyFill="1" applyBorder="1" applyProtection="1"/>
    <xf numFmtId="37" fontId="1" fillId="4" borderId="21" xfId="0" applyNumberFormat="1" applyFont="1" applyFill="1" applyBorder="1" applyProtection="1"/>
    <xf numFmtId="37" fontId="1" fillId="2" borderId="2" xfId="0" applyNumberFormat="1" applyFont="1" applyBorder="1" applyProtection="1"/>
    <xf numFmtId="39" fontId="8" fillId="2" borderId="9" xfId="0" applyNumberFormat="1" applyFont="1" applyBorder="1" applyProtection="1"/>
    <xf numFmtId="37" fontId="6" fillId="2" borderId="28" xfId="0" applyNumberFormat="1" applyFont="1" applyBorder="1" applyProtection="1"/>
    <xf numFmtId="37" fontId="1" fillId="2" borderId="7" xfId="0" applyNumberFormat="1" applyFont="1" applyBorder="1" applyProtection="1"/>
    <xf numFmtId="39" fontId="8" fillId="2" borderId="7" xfId="0" applyNumberFormat="1" applyFont="1" applyBorder="1" applyProtection="1"/>
    <xf numFmtId="37" fontId="0" fillId="2" borderId="29" xfId="0" applyNumberFormat="1" applyBorder="1" applyProtection="1"/>
    <xf numFmtId="37" fontId="0" fillId="2" borderId="31" xfId="0" applyNumberFormat="1" applyBorder="1" applyProtection="1"/>
    <xf numFmtId="37" fontId="2" fillId="3" borderId="30" xfId="0" applyNumberFormat="1" applyFont="1" applyFill="1" applyBorder="1" applyProtection="1"/>
    <xf numFmtId="37" fontId="0" fillId="3" borderId="10" xfId="0" applyNumberFormat="1" applyFill="1" applyBorder="1" applyProtection="1"/>
    <xf numFmtId="5" fontId="1" fillId="3" borderId="8" xfId="0" applyNumberFormat="1" applyFont="1" applyFill="1" applyBorder="1" applyProtection="1"/>
    <xf numFmtId="5" fontId="5" fillId="3" borderId="8" xfId="0" applyNumberFormat="1" applyFont="1" applyFill="1" applyBorder="1" applyProtection="1"/>
    <xf numFmtId="5" fontId="5" fillId="3" borderId="11" xfId="0" applyNumberFormat="1" applyFont="1" applyFill="1" applyBorder="1" applyProtection="1"/>
    <xf numFmtId="39" fontId="1" fillId="3" borderId="9" xfId="0" applyNumberFormat="1" applyFont="1" applyFill="1" applyBorder="1" applyProtection="1"/>
    <xf numFmtId="37" fontId="7" fillId="2" borderId="0" xfId="0" applyNumberFormat="1" applyFont="1" applyProtection="1"/>
    <xf numFmtId="37" fontId="1" fillId="2" borderId="0" xfId="0" applyNumberFormat="1" applyFont="1" applyProtection="1"/>
    <xf numFmtId="0" fontId="0" fillId="2" borderId="0" xfId="0" applyNumberFormat="1" applyAlignment="1" applyProtection="1">
      <alignment horizontal="right"/>
    </xf>
    <xf numFmtId="0" fontId="11" fillId="2" borderId="0" xfId="0" applyNumberFormat="1" applyFont="1" applyAlignment="1" applyProtection="1">
      <alignment horizontal="center"/>
    </xf>
    <xf numFmtId="0" fontId="0" fillId="2" borderId="0" xfId="0" applyNumberFormat="1" applyAlignment="1" applyProtection="1">
      <alignment horizontal="centerContinuous"/>
    </xf>
    <xf numFmtId="37" fontId="0" fillId="2" borderId="0" xfId="0" applyNumberFormat="1" applyAlignment="1" applyProtection="1">
      <alignment horizontal="right"/>
    </xf>
    <xf numFmtId="37" fontId="0" fillId="5" borderId="0" xfId="0" applyNumberFormat="1" applyFill="1" applyProtection="1"/>
    <xf numFmtId="0" fontId="0" fillId="2" borderId="0" xfId="0" applyNumberFormat="1" applyBorder="1" applyProtection="1"/>
    <xf numFmtId="15" fontId="11" fillId="2" borderId="0" xfId="0" applyNumberFormat="1" applyFont="1" applyAlignment="1" applyProtection="1">
      <alignment horizontal="center"/>
    </xf>
    <xf numFmtId="37" fontId="0" fillId="2" borderId="0" xfId="0" applyNumberFormat="1" applyBorder="1" applyAlignment="1" applyProtection="1"/>
    <xf numFmtId="0" fontId="0" fillId="2" borderId="0" xfId="0" applyNumberFormat="1" applyProtection="1"/>
    <xf numFmtId="0" fontId="11" fillId="2" borderId="0" xfId="0" applyNumberFormat="1" applyFont="1" applyBorder="1" applyAlignment="1" applyProtection="1"/>
    <xf numFmtId="0" fontId="35" fillId="2" borderId="0" xfId="0" applyNumberFormat="1" applyFont="1" applyBorder="1" applyAlignment="1" applyProtection="1">
      <alignment horizontal="center" wrapText="1"/>
    </xf>
    <xf numFmtId="39" fontId="22" fillId="15" borderId="46" xfId="0" applyNumberFormat="1" applyFont="1" applyFill="1" applyBorder="1" applyProtection="1"/>
    <xf numFmtId="39" fontId="0" fillId="15" borderId="46" xfId="0" applyNumberFormat="1" applyFill="1" applyBorder="1" applyProtection="1"/>
    <xf numFmtId="37" fontId="22" fillId="2" borderId="0" xfId="0" applyNumberFormat="1" applyFont="1" applyBorder="1" applyProtection="1"/>
    <xf numFmtId="37" fontId="4" fillId="2" borderId="0" xfId="0" applyNumberFormat="1" applyFont="1" applyBorder="1" applyProtection="1"/>
    <xf numFmtId="0" fontId="0" fillId="2" borderId="0" xfId="0" applyNumberFormat="1" applyAlignment="1" applyProtection="1">
      <alignment horizontal="center"/>
    </xf>
    <xf numFmtId="0" fontId="11" fillId="7" borderId="54" xfId="0" applyNumberFormat="1" applyFont="1" applyFill="1" applyBorder="1" applyAlignment="1" applyProtection="1">
      <alignment wrapText="1"/>
    </xf>
    <xf numFmtId="0" fontId="10" fillId="7" borderId="74" xfId="0" applyNumberFormat="1" applyFont="1" applyFill="1" applyBorder="1" applyAlignment="1" applyProtection="1">
      <alignment horizontal="center" vertical="center" wrapText="1"/>
    </xf>
    <xf numFmtId="0" fontId="10" fillId="7" borderId="75" xfId="0" applyNumberFormat="1" applyFont="1" applyFill="1" applyBorder="1" applyAlignment="1" applyProtection="1">
      <alignment horizontal="center" vertical="top" wrapText="1"/>
    </xf>
    <xf numFmtId="0" fontId="12" fillId="7" borderId="70" xfId="0" applyNumberFormat="1" applyFont="1" applyFill="1" applyBorder="1" applyAlignment="1" applyProtection="1">
      <alignment horizontal="center" vertical="center" wrapText="1"/>
    </xf>
    <xf numFmtId="0" fontId="10" fillId="7" borderId="73" xfId="0" applyNumberFormat="1" applyFont="1" applyFill="1" applyBorder="1" applyProtection="1"/>
    <xf numFmtId="37" fontId="17" fillId="16" borderId="5" xfId="0" applyNumberFormat="1" applyFont="1" applyFill="1" applyBorder="1" applyProtection="1"/>
    <xf numFmtId="0" fontId="10" fillId="7" borderId="32" xfId="0" applyNumberFormat="1" applyFont="1" applyFill="1" applyBorder="1" applyProtection="1"/>
    <xf numFmtId="0" fontId="10" fillId="7" borderId="39" xfId="0" applyNumberFormat="1" applyFont="1" applyFill="1" applyBorder="1" applyProtection="1"/>
    <xf numFmtId="0" fontId="10" fillId="7" borderId="9" xfId="0" applyNumberFormat="1" applyFont="1" applyFill="1" applyBorder="1" applyAlignment="1" applyProtection="1">
      <alignment horizontal="right"/>
    </xf>
    <xf numFmtId="0" fontId="0" fillId="2" borderId="22" xfId="0" applyNumberFormat="1" applyBorder="1" applyAlignment="1" applyProtection="1">
      <alignment horizontal="right"/>
    </xf>
    <xf numFmtId="0" fontId="0" fillId="2" borderId="80" xfId="0" applyNumberFormat="1" applyBorder="1" applyAlignment="1" applyProtection="1">
      <alignment horizontal="right"/>
    </xf>
    <xf numFmtId="0" fontId="13" fillId="2" borderId="0" xfId="0" applyNumberFormat="1" applyFont="1" applyBorder="1" applyAlignment="1" applyProtection="1">
      <alignment horizontal="center"/>
    </xf>
    <xf numFmtId="39" fontId="0" fillId="2" borderId="23" xfId="0" applyNumberFormat="1" applyBorder="1" applyProtection="1"/>
    <xf numFmtId="39" fontId="0" fillId="2" borderId="24" xfId="0" applyNumberFormat="1" applyBorder="1" applyProtection="1"/>
    <xf numFmtId="39" fontId="4" fillId="2" borderId="37" xfId="0" applyNumberFormat="1" applyFont="1" applyBorder="1" applyProtection="1"/>
    <xf numFmtId="0" fontId="0" fillId="2" borderId="18" xfId="0" applyNumberFormat="1" applyBorder="1" applyAlignment="1" applyProtection="1">
      <alignment horizontal="right"/>
    </xf>
    <xf numFmtId="0" fontId="0" fillId="2" borderId="0" xfId="0" applyNumberFormat="1" applyBorder="1" applyAlignment="1" applyProtection="1">
      <alignment horizontal="right"/>
    </xf>
    <xf numFmtId="37" fontId="4" fillId="2" borderId="18" xfId="0" applyNumberFormat="1" applyFont="1" applyBorder="1" applyAlignment="1" applyProtection="1">
      <alignment horizontal="right"/>
    </xf>
    <xf numFmtId="37" fontId="21" fillId="2" borderId="0" xfId="0" applyNumberFormat="1" applyFont="1" applyProtection="1"/>
    <xf numFmtId="39" fontId="5" fillId="18" borderId="4" xfId="0" applyNumberFormat="1" applyFont="1" applyFill="1" applyBorder="1" applyProtection="1"/>
    <xf numFmtId="39" fontId="5" fillId="18" borderId="12" xfId="0" applyNumberFormat="1" applyFont="1" applyFill="1" applyBorder="1" applyProtection="1"/>
    <xf numFmtId="39" fontId="5" fillId="18" borderId="16" xfId="0" applyNumberFormat="1" applyFont="1" applyFill="1" applyBorder="1" applyProtection="1"/>
    <xf numFmtId="37" fontId="19" fillId="18" borderId="36" xfId="0" applyNumberFormat="1" applyFont="1" applyFill="1" applyBorder="1" applyProtection="1"/>
    <xf numFmtId="39" fontId="19" fillId="18" borderId="9" xfId="0" applyNumberFormat="1" applyFont="1" applyFill="1" applyBorder="1" applyProtection="1"/>
    <xf numFmtId="39" fontId="18" fillId="2" borderId="0" xfId="0" applyNumberFormat="1" applyFont="1" applyAlignment="1" applyProtection="1">
      <alignment horizontal="centerContinuous"/>
    </xf>
    <xf numFmtId="39" fontId="19" fillId="2" borderId="0" xfId="0" applyNumberFormat="1" applyFont="1" applyProtection="1"/>
    <xf numFmtId="39" fontId="18" fillId="2" borderId="35" xfId="0" applyNumberFormat="1" applyFont="1" applyBorder="1" applyAlignment="1" applyProtection="1">
      <alignment horizontal="center"/>
    </xf>
    <xf numFmtId="39" fontId="19" fillId="9" borderId="37" xfId="0" applyNumberFormat="1" applyFont="1" applyFill="1" applyBorder="1" applyProtection="1">
      <protection locked="0"/>
    </xf>
    <xf numFmtId="39" fontId="19" fillId="9" borderId="9" xfId="0" applyNumberFormat="1" applyFont="1" applyFill="1" applyBorder="1" applyProtection="1">
      <protection locked="0"/>
    </xf>
    <xf numFmtId="39" fontId="19" fillId="9" borderId="9" xfId="0" applyNumberFormat="1" applyFont="1" applyFill="1" applyBorder="1" applyAlignment="1" applyProtection="1">
      <alignment horizontal="right"/>
      <protection locked="0"/>
    </xf>
    <xf numFmtId="39" fontId="19" fillId="9" borderId="9" xfId="0" applyNumberFormat="1" applyFont="1" applyFill="1" applyBorder="1" applyAlignment="1" applyProtection="1">
      <alignment horizontal="center"/>
      <protection locked="0"/>
    </xf>
    <xf numFmtId="39" fontId="0" fillId="2" borderId="0" xfId="0" applyNumberFormat="1" applyProtection="1"/>
    <xf numFmtId="39" fontId="0" fillId="2" borderId="0" xfId="0" applyNumberFormat="1"/>
    <xf numFmtId="39" fontId="5" fillId="3" borderId="4" xfId="0" applyNumberFormat="1" applyFont="1" applyFill="1" applyBorder="1" applyProtection="1">
      <protection locked="0"/>
    </xf>
    <xf numFmtId="37" fontId="0" fillId="0" borderId="0" xfId="0" applyFill="1"/>
    <xf numFmtId="49" fontId="3" fillId="0" borderId="36" xfId="0" applyNumberFormat="1" applyFont="1" applyFill="1" applyBorder="1" applyAlignment="1" applyProtection="1">
      <alignment horizontal="center"/>
    </xf>
    <xf numFmtId="49" fontId="3" fillId="17" borderId="36" xfId="0" applyNumberFormat="1" applyFont="1" applyFill="1" applyBorder="1" applyAlignment="1" applyProtection="1">
      <alignment horizontal="center"/>
    </xf>
    <xf numFmtId="37" fontId="2" fillId="2" borderId="27" xfId="0" applyNumberFormat="1" applyFont="1" applyBorder="1" applyProtection="1"/>
    <xf numFmtId="37" fontId="2" fillId="2" borderId="4" xfId="0" applyNumberFormat="1" applyFont="1" applyBorder="1" applyProtection="1"/>
    <xf numFmtId="39" fontId="2" fillId="2" borderId="3" xfId="0" applyNumberFormat="1" applyFont="1" applyBorder="1" applyProtection="1"/>
    <xf numFmtId="39" fontId="3" fillId="8" borderId="4" xfId="0" applyNumberFormat="1" applyFont="1" applyFill="1" applyBorder="1" applyProtection="1">
      <protection locked="0"/>
    </xf>
    <xf numFmtId="39" fontId="2" fillId="2" borderId="13" xfId="0" applyNumberFormat="1" applyFont="1" applyBorder="1" applyProtection="1"/>
    <xf numFmtId="39" fontId="2" fillId="2" borderId="16" xfId="0" applyNumberFormat="1" applyFont="1" applyBorder="1" applyProtection="1"/>
    <xf numFmtId="37" fontId="28" fillId="2" borderId="0" xfId="0" applyNumberFormat="1" applyFont="1" applyAlignment="1" applyProtection="1">
      <alignment wrapText="1"/>
    </xf>
    <xf numFmtId="37" fontId="31" fillId="2" borderId="0" xfId="0" applyNumberFormat="1" applyFont="1" applyAlignment="1" applyProtection="1">
      <alignment wrapText="1"/>
    </xf>
    <xf numFmtId="37" fontId="31" fillId="2" borderId="0" xfId="0" applyNumberFormat="1" applyFont="1" applyBorder="1" applyAlignment="1" applyProtection="1">
      <alignment wrapText="1"/>
    </xf>
    <xf numFmtId="37" fontId="31" fillId="2" borderId="0" xfId="0" applyNumberFormat="1" applyFont="1" applyAlignment="1" applyProtection="1">
      <alignment horizontal="center" wrapText="1"/>
    </xf>
    <xf numFmtId="37" fontId="28" fillId="2" borderId="0" xfId="0" applyNumberFormat="1" applyFont="1" applyBorder="1" applyAlignment="1" applyProtection="1">
      <alignment wrapText="1"/>
    </xf>
    <xf numFmtId="37" fontId="30" fillId="2" borderId="9" xfId="0" applyNumberFormat="1" applyFont="1" applyBorder="1" applyAlignment="1" applyProtection="1">
      <alignment horizontal="center" wrapText="1"/>
    </xf>
    <xf numFmtId="37" fontId="3" fillId="17" borderId="9" xfId="0" applyNumberFormat="1" applyFont="1" applyFill="1" applyBorder="1" applyAlignment="1" applyProtection="1">
      <alignment wrapText="1"/>
    </xf>
    <xf numFmtId="37" fontId="0" fillId="2" borderId="0" xfId="0" applyAlignment="1">
      <alignment wrapText="1"/>
    </xf>
    <xf numFmtId="49" fontId="22" fillId="17" borderId="9" xfId="0" applyNumberFormat="1" applyFont="1" applyFill="1" applyBorder="1" applyAlignment="1" applyProtection="1">
      <alignment horizontal="center"/>
    </xf>
    <xf numFmtId="49" fontId="22" fillId="19" borderId="0" xfId="0" applyNumberFormat="1" applyFont="1" applyFill="1" applyBorder="1" applyAlignment="1" applyProtection="1">
      <alignment horizontal="center"/>
    </xf>
    <xf numFmtId="37" fontId="36" fillId="19" borderId="0" xfId="0" applyFont="1" applyFill="1" applyBorder="1" applyAlignment="1" applyProtection="1">
      <alignment wrapText="1"/>
    </xf>
    <xf numFmtId="2" fontId="36" fillId="19" borderId="0" xfId="0" applyNumberFormat="1" applyFont="1" applyFill="1" applyBorder="1" applyAlignment="1" applyProtection="1"/>
    <xf numFmtId="37" fontId="28" fillId="19" borderId="0" xfId="0" applyNumberFormat="1" applyFont="1" applyFill="1" applyBorder="1" applyAlignment="1" applyProtection="1">
      <alignment horizontal="center"/>
    </xf>
    <xf numFmtId="37" fontId="28" fillId="19" borderId="0" xfId="0" applyNumberFormat="1" applyFont="1" applyFill="1" applyBorder="1" applyAlignment="1" applyProtection="1">
      <alignment wrapText="1"/>
    </xf>
    <xf numFmtId="2" fontId="0" fillId="19" borderId="0" xfId="0" applyNumberFormat="1" applyFill="1" applyBorder="1" applyAlignment="1" applyProtection="1">
      <alignment horizontal="center" vertical="center"/>
    </xf>
    <xf numFmtId="37" fontId="22" fillId="19" borderId="0" xfId="0" applyNumberFormat="1" applyFont="1" applyFill="1" applyBorder="1" applyAlignment="1" applyProtection="1">
      <alignment horizontal="center" vertical="center"/>
    </xf>
    <xf numFmtId="37" fontId="0" fillId="19" borderId="0" xfId="0" applyFill="1"/>
    <xf numFmtId="37" fontId="0" fillId="19" borderId="0" xfId="0" applyNumberFormat="1" applyFill="1" applyAlignment="1">
      <alignment vertical="center"/>
    </xf>
    <xf numFmtId="37" fontId="0" fillId="19" borderId="0" xfId="0" applyNumberFormat="1" applyFill="1"/>
    <xf numFmtId="37" fontId="0" fillId="19" borderId="0" xfId="0" applyNumberFormat="1" applyFill="1" applyAlignment="1">
      <alignment vertical="center" wrapText="1"/>
    </xf>
    <xf numFmtId="164" fontId="0" fillId="19" borderId="0" xfId="0" applyNumberFormat="1" applyFill="1" applyBorder="1" applyAlignment="1">
      <alignment vertical="center"/>
    </xf>
    <xf numFmtId="0" fontId="0" fillId="19" borderId="0" xfId="0" applyNumberFormat="1" applyFill="1"/>
    <xf numFmtId="37" fontId="3" fillId="0" borderId="0" xfId="0" applyFont="1" applyFill="1" applyAlignment="1">
      <alignment horizontal="center"/>
    </xf>
    <xf numFmtId="37" fontId="39" fillId="0" borderId="71" xfId="0" applyNumberFormat="1" applyFont="1" applyFill="1" applyBorder="1" applyAlignment="1" applyProtection="1">
      <alignment horizontal="center"/>
    </xf>
    <xf numFmtId="37" fontId="3" fillId="0" borderId="9" xfId="0" applyFont="1" applyFill="1" applyBorder="1" applyAlignment="1">
      <alignment horizontal="center"/>
    </xf>
    <xf numFmtId="49" fontId="3" fillId="0" borderId="9" xfId="0" applyNumberFormat="1" applyFont="1" applyFill="1" applyBorder="1" applyAlignment="1" applyProtection="1">
      <alignment horizontal="center"/>
    </xf>
    <xf numFmtId="37" fontId="0" fillId="0" borderId="9" xfId="0" applyFill="1" applyBorder="1" applyAlignment="1">
      <alignment horizontal="center"/>
    </xf>
    <xf numFmtId="49" fontId="22" fillId="17" borderId="6" xfId="0" applyNumberFormat="1" applyFont="1" applyFill="1" applyBorder="1" applyAlignment="1" applyProtection="1">
      <alignment horizontal="center"/>
    </xf>
    <xf numFmtId="39" fontId="4" fillId="2" borderId="36" xfId="0" applyNumberFormat="1" applyFont="1" applyBorder="1" applyProtection="1"/>
    <xf numFmtId="0" fontId="0" fillId="18" borderId="53" xfId="0" applyNumberFormat="1" applyFill="1" applyBorder="1" applyAlignment="1" applyProtection="1">
      <alignment horizontal="right"/>
    </xf>
    <xf numFmtId="39" fontId="0" fillId="18" borderId="8" xfId="0" applyNumberFormat="1" applyFill="1" applyBorder="1" applyProtection="1"/>
    <xf numFmtId="39" fontId="0" fillId="18" borderId="79" xfId="0" applyNumberFormat="1" applyFill="1" applyBorder="1" applyProtection="1"/>
    <xf numFmtId="39" fontId="4" fillId="18" borderId="9" xfId="0" applyNumberFormat="1" applyFont="1" applyFill="1" applyBorder="1" applyProtection="1"/>
    <xf numFmtId="37" fontId="32" fillId="17" borderId="9" xfId="0" applyNumberFormat="1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>
      <alignment horizontal="center"/>
    </xf>
    <xf numFmtId="37" fontId="0" fillId="0" borderId="0" xfId="0" applyNumberFormat="1" applyFill="1" applyBorder="1" applyAlignment="1"/>
    <xf numFmtId="37" fontId="0" fillId="2" borderId="0" xfId="0" applyNumberFormat="1" applyBorder="1" applyAlignment="1" applyProtection="1"/>
    <xf numFmtId="37" fontId="1" fillId="3" borderId="29" xfId="0" applyNumberFormat="1" applyFont="1" applyFill="1" applyBorder="1" applyProtection="1"/>
    <xf numFmtId="37" fontId="1" fillId="3" borderId="3" xfId="0" applyNumberFormat="1" applyFont="1" applyFill="1" applyBorder="1" applyProtection="1"/>
    <xf numFmtId="37" fontId="1" fillId="3" borderId="3" xfId="0" applyNumberFormat="1" applyFont="1" applyFill="1" applyBorder="1" applyProtection="1">
      <protection locked="0"/>
    </xf>
    <xf numFmtId="37" fontId="1" fillId="2" borderId="56" xfId="0" applyNumberFormat="1" applyFont="1" applyBorder="1" applyProtection="1"/>
    <xf numFmtId="37" fontId="1" fillId="2" borderId="67" xfId="0" applyNumberFormat="1" applyFont="1" applyBorder="1" applyProtection="1"/>
    <xf numFmtId="37" fontId="5" fillId="8" borderId="46" xfId="0" applyNumberFormat="1" applyFont="1" applyFill="1" applyBorder="1" applyProtection="1">
      <protection locked="0"/>
    </xf>
    <xf numFmtId="37" fontId="1" fillId="18" borderId="9" xfId="0" applyNumberFormat="1" applyFont="1" applyFill="1" applyBorder="1" applyProtection="1"/>
    <xf numFmtId="37" fontId="5" fillId="18" borderId="46" xfId="0" applyNumberFormat="1" applyFont="1" applyFill="1" applyBorder="1" applyProtection="1"/>
    <xf numFmtId="37" fontId="1" fillId="0" borderId="6" xfId="0" applyNumberFormat="1" applyFont="1" applyFill="1" applyBorder="1" applyProtection="1"/>
    <xf numFmtId="37" fontId="5" fillId="18" borderId="4" xfId="0" applyNumberFormat="1" applyFont="1" applyFill="1" applyBorder="1" applyProtection="1"/>
    <xf numFmtId="37" fontId="1" fillId="18" borderId="3" xfId="0" applyNumberFormat="1" applyFont="1" applyFill="1" applyBorder="1" applyProtection="1"/>
    <xf numFmtId="37" fontId="5" fillId="18" borderId="9" xfId="0" applyNumberFormat="1" applyFont="1" applyFill="1" applyBorder="1" applyProtection="1"/>
    <xf numFmtId="37" fontId="30" fillId="2" borderId="25" xfId="0" applyNumberFormat="1" applyFont="1" applyBorder="1" applyAlignment="1" applyProtection="1">
      <alignment horizontal="center" wrapText="1"/>
    </xf>
    <xf numFmtId="37" fontId="30" fillId="2" borderId="69" xfId="0" applyNumberFormat="1" applyFont="1" applyBorder="1" applyAlignment="1" applyProtection="1">
      <alignment horizontal="center" wrapText="1"/>
    </xf>
    <xf numFmtId="37" fontId="30" fillId="2" borderId="70" xfId="0" applyNumberFormat="1" applyFont="1" applyBorder="1" applyAlignment="1" applyProtection="1">
      <alignment horizontal="center" wrapText="1"/>
    </xf>
    <xf numFmtId="0" fontId="0" fillId="2" borderId="33" xfId="0" applyNumberFormat="1" applyBorder="1" applyProtection="1"/>
    <xf numFmtId="0" fontId="10" fillId="7" borderId="36" xfId="0" applyNumberFormat="1" applyFont="1" applyFill="1" applyBorder="1" applyProtection="1"/>
    <xf numFmtId="0" fontId="0" fillId="2" borderId="36" xfId="0" applyNumberFormat="1" applyBorder="1" applyProtection="1"/>
    <xf numFmtId="37" fontId="22" fillId="0" borderId="0" xfId="0" applyNumberFormat="1" applyFont="1" applyFill="1" applyBorder="1" applyProtection="1">
      <protection locked="0"/>
    </xf>
    <xf numFmtId="39" fontId="0" fillId="18" borderId="9" xfId="0" applyNumberFormat="1" applyFill="1" applyBorder="1" applyProtection="1"/>
    <xf numFmtId="0" fontId="0" fillId="2" borderId="63" xfId="0" applyNumberFormat="1" applyBorder="1" applyProtection="1"/>
    <xf numFmtId="0" fontId="11" fillId="2" borderId="40" xfId="0" applyNumberFormat="1" applyFont="1" applyBorder="1" applyProtection="1"/>
    <xf numFmtId="39" fontId="0" fillId="2" borderId="36" xfId="0" applyNumberFormat="1" applyBorder="1" applyProtection="1"/>
    <xf numFmtId="39" fontId="0" fillId="2" borderId="37" xfId="0" applyNumberFormat="1" applyBorder="1" applyProtection="1"/>
    <xf numFmtId="49" fontId="3" fillId="0" borderId="36" xfId="0" applyNumberFormat="1" applyFont="1" applyFill="1" applyBorder="1" applyAlignment="1" applyProtection="1">
      <alignment horizontal="center" vertical="center"/>
    </xf>
    <xf numFmtId="49" fontId="22" fillId="17" borderId="38" xfId="0" applyNumberFormat="1" applyFont="1" applyFill="1" applyBorder="1" applyAlignment="1" applyProtection="1">
      <alignment horizontal="center"/>
    </xf>
    <xf numFmtId="37" fontId="19" fillId="2" borderId="94" xfId="0" applyNumberFormat="1" applyFont="1" applyBorder="1" applyAlignment="1" applyProtection="1"/>
    <xf numFmtId="37" fontId="19" fillId="2" borderId="9" xfId="0" applyNumberFormat="1" applyFont="1" applyBorder="1" applyAlignment="1" applyProtection="1"/>
    <xf numFmtId="37" fontId="19" fillId="2" borderId="51" xfId="0" applyNumberFormat="1" applyFont="1" applyBorder="1" applyAlignment="1" applyProtection="1">
      <alignment horizontal="center" vertical="center" wrapText="1"/>
    </xf>
    <xf numFmtId="37" fontId="19" fillId="2" borderId="9" xfId="0" applyNumberFormat="1" applyFont="1" applyBorder="1" applyAlignment="1" applyProtection="1">
      <alignment horizontal="center" vertical="center" wrapText="1"/>
    </xf>
    <xf numFmtId="37" fontId="28" fillId="17" borderId="38" xfId="0" applyNumberFormat="1" applyFont="1" applyFill="1" applyBorder="1" applyAlignment="1" applyProtection="1">
      <alignment wrapText="1"/>
    </xf>
    <xf numFmtId="37" fontId="3" fillId="2" borderId="0" xfId="0" applyNumberFormat="1" applyFont="1" applyAlignment="1" applyProtection="1">
      <alignment horizontal="centerContinuous" vertical="center"/>
    </xf>
    <xf numFmtId="0" fontId="4" fillId="2" borderId="95" xfId="0" applyNumberFormat="1" applyFont="1" applyBorder="1" applyAlignment="1" applyProtection="1"/>
    <xf numFmtId="0" fontId="4" fillId="2" borderId="50" xfId="0" applyNumberFormat="1" applyFont="1" applyBorder="1" applyAlignment="1" applyProtection="1"/>
    <xf numFmtId="37" fontId="18" fillId="2" borderId="9" xfId="0" applyNumberFormat="1" applyFont="1" applyBorder="1" applyAlignment="1" applyProtection="1">
      <alignment horizontal="center" wrapText="1"/>
    </xf>
    <xf numFmtId="0" fontId="13" fillId="2" borderId="84" xfId="0" applyNumberFormat="1" applyFont="1" applyBorder="1" applyAlignment="1" applyProtection="1">
      <alignment horizontal="center" wrapText="1"/>
    </xf>
    <xf numFmtId="0" fontId="12" fillId="2" borderId="42" xfId="0" applyNumberFormat="1" applyFont="1" applyBorder="1" applyProtection="1"/>
    <xf numFmtId="0" fontId="9" fillId="2" borderId="0" xfId="0" applyNumberFormat="1" applyFont="1" applyBorder="1" applyProtection="1"/>
    <xf numFmtId="166" fontId="0" fillId="15" borderId="2" xfId="0" applyNumberFormat="1" applyFill="1" applyBorder="1" applyProtection="1"/>
    <xf numFmtId="166" fontId="0" fillId="2" borderId="35" xfId="0" applyNumberFormat="1" applyBorder="1" applyProtection="1"/>
    <xf numFmtId="166" fontId="0" fillId="2" borderId="37" xfId="0" applyNumberFormat="1" applyBorder="1" applyProtection="1"/>
    <xf numFmtId="39" fontId="18" fillId="0" borderId="37" xfId="0" applyNumberFormat="1" applyFont="1" applyFill="1" applyBorder="1" applyAlignment="1" applyProtection="1">
      <alignment horizontal="center"/>
    </xf>
    <xf numFmtId="166" fontId="19" fillId="2" borderId="9" xfId="0" applyNumberFormat="1" applyFont="1" applyBorder="1" applyProtection="1"/>
    <xf numFmtId="166" fontId="19" fillId="0" borderId="37" xfId="0" applyNumberFormat="1" applyFont="1" applyFill="1" applyBorder="1" applyProtection="1"/>
    <xf numFmtId="40" fontId="32" fillId="2" borderId="34" xfId="2" applyNumberFormat="1" applyFont="1" applyFill="1" applyBorder="1" applyAlignment="1" applyProtection="1"/>
    <xf numFmtId="40" fontId="32" fillId="2" borderId="9" xfId="2" applyNumberFormat="1" applyFont="1" applyFill="1" applyBorder="1" applyAlignment="1" applyProtection="1"/>
    <xf numFmtId="40" fontId="32" fillId="0" borderId="9" xfId="2" applyNumberFormat="1" applyFont="1" applyFill="1" applyBorder="1" applyAlignment="1" applyProtection="1"/>
    <xf numFmtId="40" fontId="32" fillId="17" borderId="9" xfId="2" applyNumberFormat="1" applyFont="1" applyFill="1" applyBorder="1" applyAlignment="1" applyProtection="1"/>
    <xf numFmtId="40" fontId="10" fillId="2" borderId="36" xfId="2" applyNumberFormat="1" applyFont="1" applyFill="1" applyBorder="1" applyAlignment="1" applyProtection="1"/>
    <xf numFmtId="40" fontId="22" fillId="18" borderId="9" xfId="2" applyNumberFormat="1" applyFont="1" applyFill="1" applyBorder="1" applyAlignment="1" applyProtection="1"/>
    <xf numFmtId="40" fontId="22" fillId="2" borderId="37" xfId="2" applyNumberFormat="1" applyFont="1" applyFill="1" applyBorder="1" applyAlignment="1" applyProtection="1"/>
    <xf numFmtId="40" fontId="4" fillId="2" borderId="66" xfId="2" applyNumberFormat="1" applyFont="1" applyFill="1" applyBorder="1" applyProtection="1"/>
    <xf numFmtId="40" fontId="4" fillId="18" borderId="38" xfId="2" applyNumberFormat="1" applyFont="1" applyFill="1" applyBorder="1" applyProtection="1"/>
    <xf numFmtId="40" fontId="4" fillId="2" borderId="81" xfId="2" applyNumberFormat="1" applyFont="1" applyFill="1" applyBorder="1" applyProtection="1"/>
    <xf numFmtId="37" fontId="3" fillId="0" borderId="9" xfId="0" applyNumberFormat="1" applyFont="1" applyFill="1" applyBorder="1" applyAlignment="1" applyProtection="1"/>
    <xf numFmtId="37" fontId="0" fillId="0" borderId="9" xfId="0" applyNumberFormat="1" applyFill="1" applyBorder="1" applyAlignment="1" applyProtection="1"/>
    <xf numFmtId="37" fontId="0" fillId="0" borderId="9" xfId="0" applyNumberFormat="1" applyFill="1" applyBorder="1" applyProtection="1"/>
    <xf numFmtId="37" fontId="32" fillId="2" borderId="34" xfId="0" applyNumberFormat="1" applyFont="1" applyBorder="1" applyAlignment="1" applyProtection="1">
      <alignment wrapText="1"/>
    </xf>
    <xf numFmtId="37" fontId="32" fillId="2" borderId="9" xfId="0" applyNumberFormat="1" applyFont="1" applyBorder="1" applyAlignment="1" applyProtection="1">
      <alignment wrapText="1"/>
    </xf>
    <xf numFmtId="37" fontId="32" fillId="2" borderId="49" xfId="0" applyNumberFormat="1" applyFont="1" applyBorder="1" applyAlignment="1" applyProtection="1">
      <alignment wrapText="1"/>
    </xf>
    <xf numFmtId="37" fontId="32" fillId="12" borderId="49" xfId="0" applyFont="1" applyFill="1" applyBorder="1" applyAlignment="1" applyProtection="1">
      <alignment horizontal="center"/>
    </xf>
    <xf numFmtId="37" fontId="32" fillId="12" borderId="9" xfId="0" applyFont="1" applyFill="1" applyBorder="1" applyAlignment="1" applyProtection="1">
      <alignment horizontal="center"/>
    </xf>
    <xf numFmtId="37" fontId="31" fillId="2" borderId="49" xfId="0" applyNumberFormat="1" applyFont="1" applyBorder="1" applyAlignment="1" applyProtection="1">
      <alignment horizontal="center" wrapText="1"/>
    </xf>
    <xf numFmtId="2" fontId="31" fillId="2" borderId="42" xfId="0" applyNumberFormat="1" applyFont="1" applyBorder="1" applyAlignment="1" applyProtection="1">
      <alignment horizontal="center" wrapText="1"/>
    </xf>
    <xf numFmtId="37" fontId="31" fillId="2" borderId="69" xfId="0" applyNumberFormat="1" applyFont="1" applyBorder="1" applyAlignment="1" applyProtection="1">
      <alignment horizontal="center" wrapText="1"/>
    </xf>
    <xf numFmtId="37" fontId="32" fillId="17" borderId="9" xfId="0" applyNumberFormat="1" applyFont="1" applyFill="1" applyBorder="1" applyAlignment="1" applyProtection="1">
      <alignment wrapText="1"/>
    </xf>
    <xf numFmtId="37" fontId="32" fillId="0" borderId="9" xfId="0" applyFont="1" applyFill="1" applyBorder="1" applyAlignment="1" applyProtection="1">
      <alignment wrapText="1"/>
    </xf>
    <xf numFmtId="37" fontId="32" fillId="2" borderId="9" xfId="0" applyFont="1" applyBorder="1" applyAlignment="1" applyProtection="1">
      <alignment wrapText="1"/>
    </xf>
    <xf numFmtId="37" fontId="40" fillId="17" borderId="9" xfId="0" applyFont="1" applyFill="1" applyBorder="1" applyAlignment="1" applyProtection="1">
      <alignment wrapText="1"/>
    </xf>
    <xf numFmtId="40" fontId="40" fillId="17" borderId="9" xfId="2" applyNumberFormat="1" applyFont="1" applyFill="1" applyBorder="1" applyAlignment="1" applyProtection="1"/>
    <xf numFmtId="37" fontId="40" fillId="17" borderId="9" xfId="0" applyFont="1" applyFill="1" applyBorder="1" applyAlignment="1" applyProtection="1">
      <alignment horizontal="center"/>
    </xf>
    <xf numFmtId="37" fontId="32" fillId="0" borderId="18" xfId="0" applyNumberFormat="1" applyFont="1" applyFill="1" applyBorder="1" applyAlignment="1" applyProtection="1">
      <alignment wrapText="1"/>
    </xf>
    <xf numFmtId="37" fontId="32" fillId="2" borderId="18" xfId="0" applyNumberFormat="1" applyFont="1" applyBorder="1" applyAlignment="1" applyProtection="1">
      <alignment wrapText="1"/>
    </xf>
    <xf numFmtId="37" fontId="32" fillId="0" borderId="9" xfId="0" applyNumberFormat="1" applyFont="1" applyFill="1" applyBorder="1" applyAlignment="1" applyProtection="1">
      <alignment wrapText="1"/>
    </xf>
    <xf numFmtId="37" fontId="32" fillId="0" borderId="9" xfId="0" applyFont="1" applyFill="1" applyBorder="1" applyAlignment="1">
      <alignment wrapText="1"/>
    </xf>
    <xf numFmtId="37" fontId="32" fillId="17" borderId="18" xfId="0" applyNumberFormat="1" applyFont="1" applyFill="1" applyBorder="1" applyAlignment="1" applyProtection="1">
      <alignment wrapText="1"/>
    </xf>
    <xf numFmtId="37" fontId="32" fillId="17" borderId="9" xfId="0" applyFont="1" applyFill="1" applyBorder="1" applyAlignment="1">
      <alignment wrapText="1"/>
    </xf>
    <xf numFmtId="40" fontId="32" fillId="17" borderId="9" xfId="0" applyNumberFormat="1" applyFont="1" applyFill="1" applyBorder="1"/>
    <xf numFmtId="37" fontId="32" fillId="17" borderId="9" xfId="0" applyFont="1" applyFill="1" applyBorder="1"/>
    <xf numFmtId="37" fontId="32" fillId="2" borderId="0" xfId="0" applyNumberFormat="1" applyFont="1" applyBorder="1" applyProtection="1"/>
    <xf numFmtId="2" fontId="40" fillId="17" borderId="9" xfId="0" applyNumberFormat="1" applyFont="1" applyFill="1" applyBorder="1" applyAlignment="1" applyProtection="1"/>
    <xf numFmtId="2" fontId="32" fillId="2" borderId="0" xfId="0" applyNumberFormat="1" applyFont="1" applyAlignment="1" applyProtection="1">
      <alignment horizontal="center"/>
    </xf>
    <xf numFmtId="37" fontId="32" fillId="2" borderId="0" xfId="0" applyNumberFormat="1" applyFont="1" applyAlignment="1" applyProtection="1">
      <alignment horizontal="center"/>
    </xf>
    <xf numFmtId="37" fontId="32" fillId="2" borderId="45" xfId="0" applyNumberFormat="1" applyFont="1" applyBorder="1" applyAlignment="1" applyProtection="1">
      <alignment horizontal="center" wrapText="1"/>
    </xf>
    <xf numFmtId="2" fontId="32" fillId="2" borderId="0" xfId="0" applyNumberFormat="1" applyFont="1" applyAlignment="1" applyProtection="1">
      <alignment horizontal="right"/>
    </xf>
    <xf numFmtId="37" fontId="32" fillId="2" borderId="45" xfId="0" applyNumberFormat="1" applyFont="1" applyBorder="1" applyAlignment="1" applyProtection="1">
      <alignment horizontal="center"/>
    </xf>
    <xf numFmtId="2" fontId="32" fillId="2" borderId="0" xfId="0" applyNumberFormat="1" applyFont="1" applyAlignment="1" applyProtection="1">
      <alignment horizontal="right" wrapText="1"/>
    </xf>
    <xf numFmtId="37" fontId="32" fillId="2" borderId="0" xfId="0" applyNumberFormat="1" applyFont="1" applyAlignment="1" applyProtection="1">
      <alignment wrapText="1"/>
    </xf>
    <xf numFmtId="2" fontId="32" fillId="2" borderId="0" xfId="0" applyNumberFormat="1" applyFont="1" applyBorder="1" applyAlignment="1" applyProtection="1">
      <alignment horizontal="center"/>
    </xf>
    <xf numFmtId="37" fontId="32" fillId="2" borderId="0" xfId="0" applyNumberFormat="1" applyFont="1" applyBorder="1" applyAlignment="1" applyProtection="1">
      <alignment horizontal="center"/>
    </xf>
    <xf numFmtId="37" fontId="31" fillId="2" borderId="42" xfId="0" applyNumberFormat="1" applyFont="1" applyBorder="1" applyAlignment="1" applyProtection="1">
      <alignment horizontal="center" wrapText="1"/>
    </xf>
    <xf numFmtId="2" fontId="32" fillId="2" borderId="0" xfId="0" applyNumberFormat="1" applyFont="1"/>
    <xf numFmtId="37" fontId="32" fillId="2" borderId="0" xfId="0" applyFont="1"/>
    <xf numFmtId="37" fontId="32" fillId="19" borderId="0" xfId="0" applyFont="1" applyFill="1"/>
    <xf numFmtId="37" fontId="32" fillId="19" borderId="0" xfId="0" applyNumberFormat="1" applyFont="1" applyFill="1"/>
    <xf numFmtId="40" fontId="32" fillId="0" borderId="9" xfId="2" applyNumberFormat="1" applyFont="1" applyFill="1" applyBorder="1" applyAlignment="1" applyProtection="1">
      <alignment horizontal="right" vertical="center"/>
    </xf>
    <xf numFmtId="37" fontId="32" fillId="2" borderId="58" xfId="0" applyNumberFormat="1" applyFont="1" applyBorder="1" applyAlignment="1" applyProtection="1">
      <alignment horizontal="center" vertical="center"/>
    </xf>
    <xf numFmtId="40" fontId="32" fillId="0" borderId="49" xfId="2" applyNumberFormat="1" applyFont="1" applyFill="1" applyBorder="1" applyAlignment="1" applyProtection="1">
      <alignment horizontal="right" vertical="center"/>
    </xf>
    <xf numFmtId="37" fontId="32" fillId="2" borderId="29" xfId="0" applyNumberFormat="1" applyFont="1" applyBorder="1" applyAlignment="1" applyProtection="1">
      <alignment horizontal="center" vertical="center"/>
    </xf>
    <xf numFmtId="37" fontId="32" fillId="17" borderId="90" xfId="0" applyNumberFormat="1" applyFont="1" applyFill="1" applyBorder="1" applyAlignment="1" applyProtection="1">
      <alignment wrapText="1"/>
    </xf>
    <xf numFmtId="40" fontId="32" fillId="17" borderId="41" xfId="0" applyNumberFormat="1" applyFont="1" applyFill="1" applyBorder="1" applyAlignment="1" applyProtection="1">
      <alignment horizontal="center" vertical="center"/>
    </xf>
    <xf numFmtId="37" fontId="32" fillId="0" borderId="0" xfId="0" applyNumberFormat="1" applyFont="1" applyFill="1" applyBorder="1" applyAlignment="1" applyProtection="1">
      <alignment horizontal="center" vertical="center"/>
    </xf>
    <xf numFmtId="37" fontId="32" fillId="2" borderId="0" xfId="0" applyNumberFormat="1" applyFont="1" applyBorder="1" applyAlignment="1" applyProtection="1">
      <alignment wrapText="1"/>
    </xf>
    <xf numFmtId="40" fontId="32" fillId="2" borderId="0" xfId="0" applyNumberFormat="1" applyFont="1" applyBorder="1" applyAlignment="1" applyProtection="1">
      <alignment horizontal="center" vertical="center"/>
    </xf>
    <xf numFmtId="37" fontId="32" fillId="2" borderId="0" xfId="0" applyNumberFormat="1" applyFont="1" applyBorder="1" applyAlignment="1" applyProtection="1">
      <alignment horizontal="center" vertical="center"/>
    </xf>
    <xf numFmtId="2" fontId="32" fillId="2" borderId="0" xfId="0" applyNumberFormat="1" applyFont="1" applyBorder="1" applyAlignment="1" applyProtection="1">
      <alignment horizontal="center" vertical="center"/>
    </xf>
    <xf numFmtId="37" fontId="31" fillId="2" borderId="51" xfId="0" applyNumberFormat="1" applyFont="1" applyBorder="1" applyAlignment="1" applyProtection="1">
      <alignment horizontal="center" wrapText="1"/>
    </xf>
    <xf numFmtId="40" fontId="32" fillId="2" borderId="0" xfId="0" applyNumberFormat="1" applyFont="1" applyBorder="1" applyAlignment="1" applyProtection="1">
      <alignment horizontal="center"/>
    </xf>
    <xf numFmtId="37" fontId="41" fillId="2" borderId="0" xfId="0" applyNumberFormat="1" applyFont="1" applyBorder="1" applyAlignment="1" applyProtection="1">
      <alignment horizontal="center"/>
    </xf>
    <xf numFmtId="2" fontId="32" fillId="2" borderId="0" xfId="0" applyNumberFormat="1" applyFont="1" applyBorder="1" applyAlignment="1" applyProtection="1">
      <alignment vertical="center"/>
    </xf>
    <xf numFmtId="2" fontId="32" fillId="2" borderId="0" xfId="0" applyNumberFormat="1" applyFont="1" applyBorder="1" applyAlignment="1">
      <alignment vertical="center"/>
    </xf>
    <xf numFmtId="37" fontId="32" fillId="2" borderId="0" xfId="0" applyNumberFormat="1" applyFont="1" applyAlignment="1">
      <alignment vertical="center"/>
    </xf>
    <xf numFmtId="37" fontId="32" fillId="2" borderId="0" xfId="0" applyNumberFormat="1" applyFont="1" applyAlignment="1">
      <alignment vertical="center" wrapText="1"/>
    </xf>
    <xf numFmtId="0" fontId="42" fillId="2" borderId="85" xfId="0" applyNumberFormat="1" applyFont="1" applyBorder="1" applyAlignment="1">
      <alignment wrapText="1"/>
    </xf>
    <xf numFmtId="2" fontId="31" fillId="2" borderId="82" xfId="0" applyNumberFormat="1" applyFont="1" applyBorder="1" applyAlignment="1">
      <alignment horizontal="center"/>
    </xf>
    <xf numFmtId="0" fontId="31" fillId="2" borderId="83" xfId="0" applyNumberFormat="1" applyFont="1" applyBorder="1" applyAlignment="1">
      <alignment horizontal="center"/>
    </xf>
    <xf numFmtId="2" fontId="31" fillId="2" borderId="51" xfId="0" applyNumberFormat="1" applyFont="1" applyBorder="1" applyAlignment="1">
      <alignment horizontal="center"/>
    </xf>
    <xf numFmtId="37" fontId="31" fillId="2" borderId="51" xfId="0" applyNumberFormat="1" applyFont="1" applyBorder="1" applyAlignment="1">
      <alignment horizontal="center"/>
    </xf>
    <xf numFmtId="0" fontId="43" fillId="2" borderId="86" xfId="0" applyNumberFormat="1" applyFont="1" applyBorder="1" applyAlignment="1">
      <alignment wrapText="1"/>
    </xf>
    <xf numFmtId="37" fontId="32" fillId="13" borderId="96" xfId="0" applyNumberFormat="1" applyFont="1" applyFill="1" applyBorder="1" applyAlignment="1"/>
    <xf numFmtId="37" fontId="32" fillId="13" borderId="84" xfId="0" applyNumberFormat="1" applyFont="1" applyFill="1" applyBorder="1" applyAlignment="1"/>
    <xf numFmtId="0" fontId="32" fillId="13" borderId="83" xfId="0" applyNumberFormat="1" applyFont="1" applyFill="1" applyBorder="1" applyAlignment="1"/>
    <xf numFmtId="0" fontId="32" fillId="2" borderId="77" xfId="0" applyNumberFormat="1" applyFont="1" applyBorder="1" applyAlignment="1">
      <alignment wrapText="1"/>
    </xf>
    <xf numFmtId="40" fontId="32" fillId="2" borderId="36" xfId="2" applyNumberFormat="1" applyFont="1" applyFill="1" applyBorder="1"/>
    <xf numFmtId="39" fontId="32" fillId="2" borderId="9" xfId="0" applyNumberFormat="1" applyFont="1" applyBorder="1"/>
    <xf numFmtId="40" fontId="32" fillId="2" borderId="9" xfId="2" applyNumberFormat="1" applyFont="1" applyFill="1" applyBorder="1"/>
    <xf numFmtId="39" fontId="32" fillId="2" borderId="37" xfId="0" applyNumberFormat="1" applyFont="1" applyBorder="1"/>
    <xf numFmtId="0" fontId="44" fillId="7" borderId="73" xfId="0" applyNumberFormat="1" applyFont="1" applyFill="1" applyBorder="1" applyProtection="1"/>
    <xf numFmtId="0" fontId="43" fillId="2" borderId="77" xfId="0" applyNumberFormat="1" applyFont="1" applyBorder="1" applyAlignment="1">
      <alignment wrapText="1"/>
    </xf>
    <xf numFmtId="40" fontId="32" fillId="6" borderId="89" xfId="0" applyNumberFormat="1" applyFont="1" applyFill="1" applyBorder="1"/>
    <xf numFmtId="39" fontId="32" fillId="6" borderId="78" xfId="0" applyNumberFormat="1" applyFont="1" applyFill="1" applyBorder="1"/>
    <xf numFmtId="0" fontId="32" fillId="13" borderId="76" xfId="0" applyNumberFormat="1" applyFont="1" applyFill="1" applyBorder="1" applyAlignment="1"/>
    <xf numFmtId="2" fontId="32" fillId="6" borderId="9" xfId="0" applyNumberFormat="1" applyFont="1" applyFill="1" applyBorder="1"/>
    <xf numFmtId="39" fontId="32" fillId="2" borderId="18" xfId="0" applyNumberFormat="1" applyFont="1" applyBorder="1"/>
    <xf numFmtId="0" fontId="32" fillId="13" borderId="9" xfId="0" applyNumberFormat="1" applyFont="1" applyFill="1" applyBorder="1" applyAlignment="1"/>
    <xf numFmtId="40" fontId="32" fillId="0" borderId="36" xfId="2" applyNumberFormat="1" applyFont="1" applyFill="1" applyBorder="1"/>
    <xf numFmtId="39" fontId="32" fillId="0" borderId="9" xfId="0" applyNumberFormat="1" applyFont="1" applyFill="1" applyBorder="1"/>
    <xf numFmtId="39" fontId="32" fillId="0" borderId="18" xfId="0" applyNumberFormat="1" applyFont="1" applyFill="1" applyBorder="1"/>
    <xf numFmtId="39" fontId="32" fillId="0" borderId="49" xfId="0" applyNumberFormat="1" applyFont="1" applyFill="1" applyBorder="1"/>
    <xf numFmtId="0" fontId="32" fillId="2" borderId="92" xfId="0" applyNumberFormat="1" applyFont="1" applyBorder="1" applyAlignment="1">
      <alignment wrapText="1"/>
    </xf>
    <xf numFmtId="0" fontId="32" fillId="2" borderId="47" xfId="0" applyNumberFormat="1" applyFont="1" applyBorder="1" applyAlignment="1">
      <alignment wrapText="1"/>
    </xf>
    <xf numFmtId="40" fontId="32" fillId="0" borderId="91" xfId="2" applyNumberFormat="1" applyFont="1" applyFill="1" applyBorder="1"/>
    <xf numFmtId="39" fontId="32" fillId="0" borderId="91" xfId="0" applyNumberFormat="1" applyFont="1" applyFill="1" applyBorder="1"/>
    <xf numFmtId="2" fontId="32" fillId="6" borderId="65" xfId="0" applyNumberFormat="1" applyFont="1" applyFill="1" applyBorder="1"/>
    <xf numFmtId="39" fontId="32" fillId="0" borderId="58" xfId="0" applyNumberFormat="1" applyFont="1" applyFill="1" applyBorder="1"/>
    <xf numFmtId="2" fontId="32" fillId="6" borderId="49" xfId="0" applyNumberFormat="1" applyFont="1" applyFill="1" applyBorder="1"/>
    <xf numFmtId="0" fontId="32" fillId="2" borderId="25" xfId="0" applyNumberFormat="1" applyFont="1" applyBorder="1" applyAlignment="1">
      <alignment wrapText="1"/>
    </xf>
    <xf numFmtId="2" fontId="32" fillId="6" borderId="42" xfId="0" applyNumberFormat="1" applyFont="1" applyFill="1" applyBorder="1"/>
    <xf numFmtId="39" fontId="32" fillId="0" borderId="25" xfId="0" applyNumberFormat="1" applyFont="1" applyFill="1" applyBorder="1"/>
    <xf numFmtId="0" fontId="42" fillId="2" borderId="54" xfId="0" applyNumberFormat="1" applyFont="1" applyBorder="1" applyAlignment="1">
      <alignment horizontal="center" wrapText="1"/>
    </xf>
    <xf numFmtId="2" fontId="32" fillId="6" borderId="87" xfId="0" applyNumberFormat="1" applyFont="1" applyFill="1" applyBorder="1"/>
    <xf numFmtId="39" fontId="32" fillId="0" borderId="88" xfId="0" applyNumberFormat="1" applyFont="1" applyFill="1" applyBorder="1"/>
    <xf numFmtId="40" fontId="32" fillId="2" borderId="88" xfId="2" applyNumberFormat="1" applyFont="1" applyFill="1" applyBorder="1"/>
    <xf numFmtId="39" fontId="32" fillId="0" borderId="93" xfId="0" applyNumberFormat="1" applyFont="1" applyFill="1" applyBorder="1"/>
    <xf numFmtId="40" fontId="32" fillId="2" borderId="46" xfId="2" applyNumberFormat="1" applyFont="1" applyFill="1" applyBorder="1"/>
    <xf numFmtId="0" fontId="31" fillId="2" borderId="47" xfId="0" applyNumberFormat="1" applyFont="1" applyBorder="1" applyAlignment="1">
      <alignment horizontal="center" wrapText="1"/>
    </xf>
    <xf numFmtId="2" fontId="32" fillId="6" borderId="76" xfId="0" applyNumberFormat="1" applyFont="1" applyFill="1" applyBorder="1"/>
    <xf numFmtId="43" fontId="32" fillId="8" borderId="46" xfId="2" applyFont="1" applyFill="1" applyBorder="1" applyProtection="1">
      <protection locked="0"/>
    </xf>
    <xf numFmtId="39" fontId="32" fillId="2" borderId="46" xfId="0" applyNumberFormat="1" applyFont="1" applyBorder="1"/>
    <xf numFmtId="39" fontId="32" fillId="2" borderId="56" xfId="0" applyNumberFormat="1" applyFont="1" applyBorder="1"/>
    <xf numFmtId="0" fontId="31" fillId="2" borderId="25" xfId="0" applyNumberFormat="1" applyFont="1" applyBorder="1" applyAlignment="1">
      <alignment horizontal="center" wrapText="1"/>
    </xf>
    <xf numFmtId="2" fontId="32" fillId="6" borderId="0" xfId="0" applyNumberFormat="1" applyFont="1" applyFill="1" applyBorder="1"/>
    <xf numFmtId="43" fontId="32" fillId="8" borderId="9" xfId="2" applyFont="1" applyFill="1" applyBorder="1" applyProtection="1">
      <protection locked="0"/>
    </xf>
    <xf numFmtId="43" fontId="32" fillId="8" borderId="49" xfId="2" applyFont="1" applyFill="1" applyBorder="1" applyProtection="1">
      <protection locked="0"/>
    </xf>
    <xf numFmtId="39" fontId="32" fillId="2" borderId="58" xfId="0" applyNumberFormat="1" applyFont="1" applyBorder="1"/>
    <xf numFmtId="2" fontId="32" fillId="6" borderId="25" xfId="0" applyNumberFormat="1" applyFont="1" applyFill="1" applyBorder="1"/>
    <xf numFmtId="39" fontId="31" fillId="0" borderId="25" xfId="0" applyNumberFormat="1" applyFont="1" applyFill="1" applyBorder="1"/>
    <xf numFmtId="40" fontId="31" fillId="0" borderId="42" xfId="2" applyNumberFormat="1" applyFont="1" applyFill="1" applyBorder="1"/>
    <xf numFmtId="39" fontId="31" fillId="0" borderId="42" xfId="0" applyNumberFormat="1" applyFont="1" applyFill="1" applyBorder="1"/>
    <xf numFmtId="37" fontId="32" fillId="2" borderId="0" xfId="0" applyFont="1" applyAlignment="1">
      <alignment wrapText="1"/>
    </xf>
    <xf numFmtId="2" fontId="32" fillId="2" borderId="55" xfId="0" applyNumberFormat="1" applyFont="1" applyBorder="1" applyAlignment="1">
      <alignment wrapText="1"/>
    </xf>
    <xf numFmtId="37" fontId="32" fillId="2" borderId="35" xfId="0" applyNumberFormat="1" applyFont="1" applyBorder="1" applyAlignment="1">
      <alignment horizontal="center"/>
    </xf>
    <xf numFmtId="37" fontId="32" fillId="2" borderId="6" xfId="0" applyNumberFormat="1" applyFont="1" applyBorder="1" applyAlignment="1">
      <alignment horizontal="right" wrapText="1"/>
    </xf>
    <xf numFmtId="37" fontId="31" fillId="2" borderId="61" xfId="0" applyFont="1" applyBorder="1" applyAlignment="1">
      <alignment horizontal="center"/>
    </xf>
    <xf numFmtId="37" fontId="32" fillId="2" borderId="19" xfId="0" applyNumberFormat="1" applyFont="1" applyBorder="1" applyAlignment="1">
      <alignment horizontal="right" wrapText="1"/>
    </xf>
    <xf numFmtId="37" fontId="31" fillId="2" borderId="37" xfId="0" applyFont="1" applyBorder="1" applyAlignment="1">
      <alignment horizontal="center"/>
    </xf>
    <xf numFmtId="37" fontId="32" fillId="2" borderId="41" xfId="0" applyNumberFormat="1" applyFont="1" applyBorder="1" applyAlignment="1">
      <alignment horizontal="right" wrapText="1"/>
    </xf>
    <xf numFmtId="37" fontId="31" fillId="2" borderId="62" xfId="0" applyFont="1" applyBorder="1" applyAlignment="1">
      <alignment horizontal="center"/>
    </xf>
    <xf numFmtId="2" fontId="32" fillId="2" borderId="60" xfId="0" applyNumberFormat="1" applyFont="1" applyBorder="1"/>
    <xf numFmtId="37" fontId="3" fillId="2" borderId="0" xfId="3"/>
    <xf numFmtId="37" fontId="4" fillId="2" borderId="0" xfId="3" applyFont="1" applyAlignment="1">
      <alignment horizontal="center"/>
    </xf>
    <xf numFmtId="37" fontId="4" fillId="2" borderId="0" xfId="3" quotePrefix="1" applyFont="1" applyAlignment="1">
      <alignment horizontal="center"/>
    </xf>
    <xf numFmtId="37" fontId="4" fillId="2" borderId="0" xfId="3" quotePrefix="1" applyFont="1" applyAlignment="1">
      <alignment horizontal="left"/>
    </xf>
    <xf numFmtId="37" fontId="9" fillId="2" borderId="0" xfId="3" applyFont="1" applyAlignment="1">
      <alignment horizontal="left"/>
    </xf>
    <xf numFmtId="37" fontId="4" fillId="2" borderId="9" xfId="3" applyFont="1" applyBorder="1" applyAlignment="1">
      <alignment horizontal="center"/>
    </xf>
    <xf numFmtId="37" fontId="33" fillId="2" borderId="0" xfId="3" applyFont="1" applyAlignment="1">
      <alignment horizontal="left"/>
    </xf>
    <xf numFmtId="37" fontId="3" fillId="2" borderId="0" xfId="3" quotePrefix="1" applyAlignment="1">
      <alignment horizontal="left"/>
    </xf>
    <xf numFmtId="37" fontId="3" fillId="20" borderId="45" xfId="3" applyFill="1" applyBorder="1" applyAlignment="1">
      <alignment horizontal="left"/>
    </xf>
    <xf numFmtId="37" fontId="3" fillId="2" borderId="0" xfId="3" applyAlignment="1">
      <alignment horizontal="right"/>
    </xf>
    <xf numFmtId="37" fontId="3" fillId="2" borderId="45" xfId="3" applyBorder="1"/>
    <xf numFmtId="37" fontId="3" fillId="2" borderId="0" xfId="3" applyAlignment="1">
      <alignment horizontal="left"/>
    </xf>
    <xf numFmtId="0" fontId="3" fillId="20" borderId="45" xfId="3" applyNumberFormat="1" applyFill="1" applyBorder="1" applyAlignment="1">
      <alignment horizontal="left"/>
    </xf>
    <xf numFmtId="37" fontId="3" fillId="2" borderId="45" xfId="3" quotePrefix="1" applyBorder="1" applyAlignment="1">
      <alignment horizontal="left"/>
    </xf>
    <xf numFmtId="0" fontId="3" fillId="20" borderId="45" xfId="3" applyNumberFormat="1" applyFill="1" applyBorder="1" applyAlignment="1">
      <alignment horizontal="center"/>
    </xf>
    <xf numFmtId="37" fontId="3" fillId="2" borderId="45" xfId="3" applyBorder="1" applyAlignment="1">
      <alignment horizontal="center"/>
    </xf>
    <xf numFmtId="0" fontId="3" fillId="2" borderId="0" xfId="3" applyNumberFormat="1" applyAlignment="1">
      <alignment horizontal="left"/>
    </xf>
    <xf numFmtId="0" fontId="3" fillId="2" borderId="45" xfId="3" applyNumberFormat="1" applyBorder="1" applyAlignment="1">
      <alignment horizontal="center"/>
    </xf>
    <xf numFmtId="37" fontId="3" fillId="2" borderId="0" xfId="3" applyAlignment="1">
      <alignment horizontal="center"/>
    </xf>
    <xf numFmtId="37" fontId="48" fillId="2" borderId="0" xfId="3" applyFont="1"/>
    <xf numFmtId="167" fontId="3" fillId="20" borderId="45" xfId="3" applyNumberFormat="1" applyFill="1" applyBorder="1" applyAlignment="1">
      <alignment horizontal="left"/>
    </xf>
    <xf numFmtId="168" fontId="3" fillId="2" borderId="63" xfId="3" applyNumberFormat="1" applyBorder="1" applyAlignment="1">
      <alignment horizontal="left"/>
    </xf>
    <xf numFmtId="37" fontId="3" fillId="2" borderId="14" xfId="3" quotePrefix="1" applyBorder="1" applyAlignment="1">
      <alignment horizontal="left"/>
    </xf>
    <xf numFmtId="37" fontId="3" fillId="2" borderId="14" xfId="3" applyBorder="1"/>
    <xf numFmtId="37" fontId="50" fillId="2" borderId="0" xfId="3" quotePrefix="1" applyFont="1"/>
    <xf numFmtId="37" fontId="32" fillId="2" borderId="0" xfId="3" applyFont="1"/>
    <xf numFmtId="37" fontId="9" fillId="2" borderId="0" xfId="3" applyFont="1" applyAlignment="1">
      <alignment horizontal="center"/>
    </xf>
    <xf numFmtId="37" fontId="13" fillId="2" borderId="0" xfId="3" applyFont="1"/>
    <xf numFmtId="37" fontId="13" fillId="2" borderId="0" xfId="3" applyFont="1" applyAlignment="1">
      <alignment horizontal="center"/>
    </xf>
    <xf numFmtId="37" fontId="13" fillId="2" borderId="45" xfId="3" applyFont="1" applyBorder="1"/>
    <xf numFmtId="37" fontId="13" fillId="2" borderId="0" xfId="3" quotePrefix="1" applyFont="1" applyAlignment="1">
      <alignment horizontal="left"/>
    </xf>
    <xf numFmtId="37" fontId="13" fillId="2" borderId="71" xfId="3" applyFont="1" applyBorder="1"/>
    <xf numFmtId="37" fontId="13" fillId="2" borderId="63" xfId="3" applyFont="1" applyBorder="1" applyAlignment="1">
      <alignment horizontal="center"/>
    </xf>
    <xf numFmtId="37" fontId="13" fillId="2" borderId="63" xfId="3" applyFont="1" applyBorder="1"/>
    <xf numFmtId="37" fontId="28" fillId="2" borderId="0" xfId="0" applyFont="1" applyAlignment="1">
      <alignment horizontal="center"/>
    </xf>
    <xf numFmtId="37" fontId="28" fillId="2" borderId="0" xfId="0" applyFont="1" applyAlignment="1">
      <alignment wrapText="1"/>
    </xf>
    <xf numFmtId="2" fontId="0" fillId="2" borderId="0" xfId="0" applyNumberFormat="1" applyAlignment="1">
      <alignment horizontal="center"/>
    </xf>
    <xf numFmtId="37" fontId="0" fillId="2" borderId="0" xfId="0" applyAlignment="1">
      <alignment horizontal="center"/>
    </xf>
    <xf numFmtId="37" fontId="53" fillId="19" borderId="0" xfId="0" applyFont="1" applyFill="1"/>
    <xf numFmtId="37" fontId="31" fillId="2" borderId="0" xfId="0" applyFont="1" applyAlignment="1">
      <alignment wrapText="1"/>
    </xf>
    <xf numFmtId="2" fontId="4" fillId="2" borderId="0" xfId="0" applyNumberFormat="1" applyFont="1"/>
    <xf numFmtId="37" fontId="4" fillId="2" borderId="0" xfId="0" applyFont="1"/>
    <xf numFmtId="37" fontId="31" fillId="2" borderId="0" xfId="0" applyFont="1" applyAlignment="1">
      <alignment horizontal="center" wrapText="1"/>
    </xf>
    <xf numFmtId="37" fontId="4" fillId="2" borderId="0" xfId="0" applyFont="1" applyAlignment="1">
      <alignment horizontal="center" wrapText="1"/>
    </xf>
    <xf numFmtId="37" fontId="3" fillId="2" borderId="0" xfId="0" applyFont="1" applyAlignment="1">
      <alignment horizontal="right"/>
    </xf>
    <xf numFmtId="37" fontId="0" fillId="2" borderId="45" xfId="0" applyBorder="1" applyAlignment="1">
      <alignment horizontal="center" wrapText="1"/>
    </xf>
    <xf numFmtId="2" fontId="3" fillId="2" borderId="0" xfId="0" applyNumberFormat="1" applyFont="1" applyAlignment="1">
      <alignment horizontal="right"/>
    </xf>
    <xf numFmtId="37" fontId="0" fillId="2" borderId="45" xfId="0" applyBorder="1" applyAlignment="1">
      <alignment horizontal="center"/>
    </xf>
    <xf numFmtId="2" fontId="3" fillId="2" borderId="0" xfId="0" applyNumberFormat="1" applyFont="1" applyAlignment="1">
      <alignment horizontal="right" wrapText="1"/>
    </xf>
    <xf numFmtId="2" fontId="0" fillId="2" borderId="0" xfId="0" applyNumberFormat="1" applyAlignment="1">
      <alignment wrapText="1"/>
    </xf>
    <xf numFmtId="37" fontId="4" fillId="2" borderId="0" xfId="0" applyFont="1" applyAlignment="1">
      <alignment horizontal="center"/>
    </xf>
    <xf numFmtId="164" fontId="0" fillId="2" borderId="0" xfId="0" applyNumberFormat="1"/>
    <xf numFmtId="37" fontId="3" fillId="2" borderId="0" xfId="0" applyFont="1" applyAlignment="1">
      <alignment horizontal="center"/>
    </xf>
    <xf numFmtId="37" fontId="30" fillId="2" borderId="9" xfId="0" applyFont="1" applyBorder="1" applyAlignment="1">
      <alignment horizontal="center" wrapText="1"/>
    </xf>
    <xf numFmtId="2" fontId="0" fillId="2" borderId="56" xfId="0" applyNumberFormat="1" applyBorder="1" applyAlignment="1">
      <alignment horizontal="center"/>
    </xf>
    <xf numFmtId="2" fontId="0" fillId="2" borderId="45" xfId="0" applyNumberFormat="1" applyBorder="1"/>
    <xf numFmtId="37" fontId="0" fillId="2" borderId="45" xfId="0" applyBorder="1"/>
    <xf numFmtId="164" fontId="0" fillId="19" borderId="0" xfId="0" applyNumberFormat="1" applyFill="1" applyAlignment="1">
      <alignment vertical="center"/>
    </xf>
    <xf numFmtId="37" fontId="0" fillId="19" borderId="0" xfId="0" applyFill="1" applyAlignment="1">
      <alignment vertical="center"/>
    </xf>
    <xf numFmtId="37" fontId="3" fillId="2" borderId="49" xfId="0" applyFont="1" applyBorder="1" applyAlignment="1">
      <alignment horizontal="center" wrapText="1"/>
    </xf>
    <xf numFmtId="37" fontId="55" fillId="2" borderId="49" xfId="0" applyFont="1" applyBorder="1" applyAlignment="1">
      <alignment horizontal="center" wrapText="1"/>
    </xf>
    <xf numFmtId="2" fontId="31" fillId="2" borderId="42" xfId="0" applyNumberFormat="1" applyFont="1" applyBorder="1" applyAlignment="1">
      <alignment horizontal="center" wrapText="1"/>
    </xf>
    <xf numFmtId="37" fontId="31" fillId="2" borderId="69" xfId="0" applyFont="1" applyBorder="1" applyAlignment="1">
      <alignment horizontal="center" wrapText="1"/>
    </xf>
    <xf numFmtId="2" fontId="56" fillId="2" borderId="42" xfId="0" applyNumberFormat="1" applyFont="1" applyBorder="1" applyAlignment="1">
      <alignment horizontal="center" wrapText="1"/>
    </xf>
    <xf numFmtId="49" fontId="32" fillId="0" borderId="33" xfId="0" applyNumberFormat="1" applyFont="1" applyFill="1" applyBorder="1" applyAlignment="1">
      <alignment horizontal="center"/>
    </xf>
    <xf numFmtId="37" fontId="32" fillId="2" borderId="34" xfId="0" applyFont="1" applyBorder="1" applyAlignment="1">
      <alignment wrapText="1"/>
    </xf>
    <xf numFmtId="40" fontId="32" fillId="2" borderId="34" xfId="2" applyNumberFormat="1" applyFont="1" applyFill="1" applyBorder="1"/>
    <xf numFmtId="37" fontId="32" fillId="2" borderId="52" xfId="0" applyFont="1" applyBorder="1" applyAlignment="1">
      <alignment horizontal="center"/>
    </xf>
    <xf numFmtId="43" fontId="53" fillId="19" borderId="0" xfId="2" applyFont="1" applyFill="1" applyAlignment="1">
      <alignment vertical="center" wrapText="1"/>
    </xf>
    <xf numFmtId="49" fontId="32" fillId="0" borderId="36" xfId="0" applyNumberFormat="1" applyFont="1" applyFill="1" applyBorder="1" applyAlignment="1">
      <alignment horizontal="center"/>
    </xf>
    <xf numFmtId="37" fontId="32" fillId="2" borderId="9" xfId="0" applyFont="1" applyBorder="1" applyAlignment="1">
      <alignment wrapText="1"/>
    </xf>
    <xf numFmtId="37" fontId="57" fillId="12" borderId="49" xfId="0" applyFont="1" applyFill="1" applyBorder="1" applyAlignment="1">
      <alignment horizontal="center"/>
    </xf>
    <xf numFmtId="49" fontId="32" fillId="17" borderId="36" xfId="0" applyNumberFormat="1" applyFont="1" applyFill="1" applyBorder="1" applyAlignment="1">
      <alignment horizontal="center"/>
    </xf>
    <xf numFmtId="40" fontId="57" fillId="17" borderId="9" xfId="2" applyNumberFormat="1" applyFont="1" applyFill="1" applyBorder="1"/>
    <xf numFmtId="37" fontId="57" fillId="17" borderId="9" xfId="0" applyFont="1" applyFill="1" applyBorder="1" applyAlignment="1">
      <alignment horizontal="center"/>
    </xf>
    <xf numFmtId="37" fontId="32" fillId="2" borderId="9" xfId="0" applyFont="1" applyBorder="1" applyAlignment="1">
      <alignment horizontal="center"/>
    </xf>
    <xf numFmtId="37" fontId="31" fillId="17" borderId="36" xfId="0" applyFont="1" applyFill="1" applyBorder="1" applyAlignment="1">
      <alignment horizontal="center"/>
    </xf>
    <xf numFmtId="40" fontId="32" fillId="0" borderId="9" xfId="2" applyNumberFormat="1" applyFont="1" applyBorder="1"/>
    <xf numFmtId="37" fontId="57" fillId="12" borderId="9" xfId="0" applyFont="1" applyFill="1" applyBorder="1" applyAlignment="1">
      <alignment horizontal="center"/>
    </xf>
    <xf numFmtId="37" fontId="40" fillId="17" borderId="9" xfId="0" applyFont="1" applyFill="1" applyBorder="1" applyAlignment="1">
      <alignment wrapText="1"/>
    </xf>
    <xf numFmtId="40" fontId="58" fillId="17" borderId="9" xfId="2" applyNumberFormat="1" applyFont="1" applyFill="1" applyBorder="1"/>
    <xf numFmtId="37" fontId="58" fillId="17" borderId="9" xfId="0" applyFont="1" applyFill="1" applyBorder="1" applyAlignment="1">
      <alignment horizontal="center"/>
    </xf>
    <xf numFmtId="40" fontId="4" fillId="17" borderId="9" xfId="2" applyNumberFormat="1" applyFont="1" applyFill="1" applyBorder="1"/>
    <xf numFmtId="37" fontId="4" fillId="17" borderId="9" xfId="0" applyFont="1" applyFill="1" applyBorder="1" applyAlignment="1">
      <alignment horizontal="center"/>
    </xf>
    <xf numFmtId="37" fontId="32" fillId="0" borderId="18" xfId="0" applyFont="1" applyFill="1" applyBorder="1" applyAlignment="1">
      <alignment wrapText="1"/>
    </xf>
    <xf numFmtId="37" fontId="32" fillId="0" borderId="0" xfId="0" applyFont="1" applyFill="1" applyAlignment="1">
      <alignment horizontal="center"/>
    </xf>
    <xf numFmtId="37" fontId="39" fillId="0" borderId="71" xfId="0" applyFont="1" applyFill="1" applyBorder="1" applyAlignment="1">
      <alignment horizontal="center"/>
    </xf>
    <xf numFmtId="37" fontId="32" fillId="2" borderId="18" xfId="0" applyFont="1" applyBorder="1" applyAlignment="1">
      <alignment wrapText="1"/>
    </xf>
    <xf numFmtId="37" fontId="32" fillId="0" borderId="9" xfId="0" applyFont="1" applyFill="1" applyBorder="1" applyAlignment="1">
      <alignment horizontal="center"/>
    </xf>
    <xf numFmtId="49" fontId="32" fillId="0" borderId="9" xfId="0" applyNumberFormat="1" applyFont="1" applyFill="1" applyBorder="1" applyAlignment="1">
      <alignment horizontal="center"/>
    </xf>
    <xf numFmtId="37" fontId="32" fillId="17" borderId="18" xfId="0" applyFont="1" applyFill="1" applyBorder="1" applyAlignment="1">
      <alignment wrapText="1"/>
    </xf>
    <xf numFmtId="37" fontId="32" fillId="12" borderId="9" xfId="0" applyFont="1" applyFill="1" applyBorder="1" applyAlignment="1">
      <alignment horizontal="center"/>
    </xf>
    <xf numFmtId="40" fontId="32" fillId="17" borderId="9" xfId="2" applyNumberFormat="1" applyFont="1" applyFill="1" applyBorder="1"/>
    <xf numFmtId="37" fontId="32" fillId="17" borderId="9" xfId="0" applyFont="1" applyFill="1" applyBorder="1" applyAlignment="1">
      <alignment horizontal="center"/>
    </xf>
    <xf numFmtId="49" fontId="32" fillId="17" borderId="9" xfId="0" applyNumberFormat="1" applyFont="1" applyFill="1" applyBorder="1" applyAlignment="1">
      <alignment horizontal="center"/>
    </xf>
    <xf numFmtId="49" fontId="32" fillId="17" borderId="6" xfId="0" applyNumberFormat="1" applyFont="1" applyFill="1" applyBorder="1" applyAlignment="1">
      <alignment horizontal="center"/>
    </xf>
    <xf numFmtId="49" fontId="32" fillId="0" borderId="6" xfId="0" applyNumberFormat="1" applyFont="1" applyFill="1" applyBorder="1" applyAlignment="1">
      <alignment horizontal="center"/>
    </xf>
    <xf numFmtId="49" fontId="3" fillId="17" borderId="6" xfId="0" applyNumberFormat="1" applyFont="1" applyFill="1" applyBorder="1" applyAlignment="1">
      <alignment horizontal="center"/>
    </xf>
    <xf numFmtId="49" fontId="32" fillId="0" borderId="36" xfId="0" applyNumberFormat="1" applyFont="1" applyFill="1" applyBorder="1" applyAlignment="1">
      <alignment horizontal="center" vertical="center"/>
    </xf>
    <xf numFmtId="37" fontId="28" fillId="17" borderId="9" xfId="0" applyFont="1" applyFill="1" applyBorder="1" applyAlignment="1">
      <alignment horizontal="center"/>
    </xf>
    <xf numFmtId="49" fontId="3" fillId="17" borderId="36" xfId="0" applyNumberFormat="1" applyFont="1" applyFill="1" applyBorder="1" applyAlignment="1">
      <alignment horizontal="center"/>
    </xf>
    <xf numFmtId="37" fontId="36" fillId="17" borderId="9" xfId="0" applyFont="1" applyFill="1" applyBorder="1" applyAlignment="1">
      <alignment wrapText="1"/>
    </xf>
    <xf numFmtId="2" fontId="36" fillId="17" borderId="9" xfId="0" applyNumberFormat="1" applyFont="1" applyFill="1" applyBorder="1"/>
    <xf numFmtId="49" fontId="3" fillId="19" borderId="0" xfId="0" applyNumberFormat="1" applyFont="1" applyFill="1" applyAlignment="1">
      <alignment horizontal="center"/>
    </xf>
    <xf numFmtId="37" fontId="36" fillId="19" borderId="0" xfId="0" applyFont="1" applyFill="1" applyAlignment="1">
      <alignment wrapText="1"/>
    </xf>
    <xf numFmtId="2" fontId="36" fillId="19" borderId="0" xfId="0" applyNumberFormat="1" applyFont="1" applyFill="1"/>
    <xf numFmtId="37" fontId="28" fillId="19" borderId="0" xfId="0" applyFont="1" applyFill="1" applyAlignment="1">
      <alignment horizontal="center"/>
    </xf>
    <xf numFmtId="37" fontId="3" fillId="19" borderId="0" xfId="0" applyFont="1" applyFill="1"/>
    <xf numFmtId="37" fontId="0" fillId="19" borderId="0" xfId="0" applyFill="1" applyAlignment="1">
      <alignment vertical="center" wrapText="1"/>
    </xf>
    <xf numFmtId="37" fontId="28" fillId="19" borderId="0" xfId="0" applyFont="1" applyFill="1" applyAlignment="1">
      <alignment wrapText="1"/>
    </xf>
    <xf numFmtId="2" fontId="0" fillId="19" borderId="0" xfId="0" applyNumberFormat="1" applyFill="1" applyAlignment="1">
      <alignment horizontal="center" vertical="center"/>
    </xf>
    <xf numFmtId="37" fontId="3" fillId="19" borderId="0" xfId="0" applyFont="1" applyFill="1" applyAlignment="1">
      <alignment horizontal="center" vertical="center"/>
    </xf>
    <xf numFmtId="37" fontId="4" fillId="2" borderId="50" xfId="0" applyFont="1" applyBorder="1" applyAlignment="1">
      <alignment horizontal="center"/>
    </xf>
    <xf numFmtId="37" fontId="31" fillId="2" borderId="42" xfId="0" applyFont="1" applyBorder="1" applyAlignment="1">
      <alignment horizontal="center" wrapText="1"/>
    </xf>
    <xf numFmtId="0" fontId="32" fillId="0" borderId="36" xfId="0" applyNumberFormat="1" applyFont="1" applyFill="1" applyBorder="1" applyAlignment="1">
      <alignment horizontal="center"/>
    </xf>
    <xf numFmtId="40" fontId="32" fillId="0" borderId="9" xfId="2" applyNumberFormat="1" applyFont="1" applyBorder="1" applyAlignment="1">
      <alignment horizontal="right" vertical="center"/>
    </xf>
    <xf numFmtId="37" fontId="32" fillId="2" borderId="58" xfId="0" applyFont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/>
    </xf>
    <xf numFmtId="37" fontId="32" fillId="2" borderId="49" xfId="0" applyFont="1" applyBorder="1" applyAlignment="1">
      <alignment wrapText="1"/>
    </xf>
    <xf numFmtId="40" fontId="3" fillId="0" borderId="49" xfId="2" applyNumberFormat="1" applyBorder="1" applyAlignment="1">
      <alignment horizontal="right" vertical="center"/>
    </xf>
    <xf numFmtId="37" fontId="3" fillId="2" borderId="29" xfId="0" applyFont="1" applyBorder="1" applyAlignment="1">
      <alignment horizontal="center" vertical="center"/>
    </xf>
    <xf numFmtId="49" fontId="3" fillId="17" borderId="38" xfId="0" applyNumberFormat="1" applyFont="1" applyFill="1" applyBorder="1" applyAlignment="1">
      <alignment horizontal="center"/>
    </xf>
    <xf numFmtId="37" fontId="3" fillId="17" borderId="90" xfId="0" applyFont="1" applyFill="1" applyBorder="1" applyAlignment="1">
      <alignment wrapText="1"/>
    </xf>
    <xf numFmtId="2" fontId="3" fillId="17" borderId="41" xfId="0" applyNumberFormat="1" applyFont="1" applyFill="1" applyBorder="1" applyAlignment="1">
      <alignment horizontal="center" vertical="center"/>
    </xf>
    <xf numFmtId="37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2" fontId="3" fillId="2" borderId="0" xfId="0" applyNumberFormat="1" applyFont="1" applyAlignment="1">
      <alignment horizontal="center" vertical="center"/>
    </xf>
    <xf numFmtId="37" fontId="3" fillId="2" borderId="0" xfId="0" applyFont="1" applyAlignment="1">
      <alignment horizontal="center" vertical="center"/>
    </xf>
    <xf numFmtId="37" fontId="30" fillId="2" borderId="51" xfId="0" applyFont="1" applyBorder="1" applyAlignment="1">
      <alignment horizontal="center" wrapText="1"/>
    </xf>
    <xf numFmtId="2" fontId="3" fillId="2" borderId="0" xfId="0" applyNumberFormat="1" applyFont="1" applyAlignment="1">
      <alignment horizontal="center"/>
    </xf>
    <xf numFmtId="37" fontId="59" fillId="2" borderId="0" xfId="0" applyFont="1" applyAlignment="1">
      <alignment horizontal="center"/>
    </xf>
    <xf numFmtId="2" fontId="32" fillId="2" borderId="0" xfId="0" applyNumberFormat="1" applyFont="1" applyAlignment="1">
      <alignment vertical="center"/>
    </xf>
    <xf numFmtId="37" fontId="32" fillId="2" borderId="0" xfId="0" applyFont="1" applyAlignment="1">
      <alignment vertical="center"/>
    </xf>
    <xf numFmtId="49" fontId="32" fillId="0" borderId="44" xfId="0" applyNumberFormat="1" applyFont="1" applyFill="1" applyBorder="1" applyAlignment="1">
      <alignment horizontal="center"/>
    </xf>
    <xf numFmtId="37" fontId="32" fillId="2" borderId="29" xfId="0" applyFont="1" applyBorder="1" applyAlignment="1">
      <alignment horizontal="center" vertical="center"/>
    </xf>
    <xf numFmtId="37" fontId="32" fillId="2" borderId="0" xfId="0" applyFont="1" applyAlignment="1">
      <alignment vertical="center" wrapText="1"/>
    </xf>
    <xf numFmtId="37" fontId="32" fillId="17" borderId="38" xfId="0" applyFont="1" applyFill="1" applyBorder="1" applyAlignment="1">
      <alignment wrapText="1"/>
    </xf>
    <xf numFmtId="2" fontId="32" fillId="17" borderId="41" xfId="0" applyNumberFormat="1" applyFont="1" applyFill="1" applyBorder="1" applyAlignment="1">
      <alignment horizontal="center"/>
    </xf>
    <xf numFmtId="2" fontId="32" fillId="2" borderId="0" xfId="0" applyNumberFormat="1" applyFont="1" applyAlignment="1">
      <alignment horizontal="right"/>
    </xf>
    <xf numFmtId="164" fontId="32" fillId="2" borderId="0" xfId="0" applyNumberFormat="1" applyFont="1"/>
    <xf numFmtId="37" fontId="3" fillId="2" borderId="0" xfId="0" applyFont="1"/>
    <xf numFmtId="2" fontId="3" fillId="0" borderId="0" xfId="0" applyNumberFormat="1" applyFont="1" applyFill="1"/>
    <xf numFmtId="37" fontId="3" fillId="0" borderId="0" xfId="0" applyFont="1" applyFill="1"/>
    <xf numFmtId="0" fontId="11" fillId="2" borderId="85" xfId="0" applyNumberFormat="1" applyFont="1" applyBorder="1" applyAlignment="1">
      <alignment wrapText="1"/>
    </xf>
    <xf numFmtId="2" fontId="4" fillId="2" borderId="82" xfId="0" applyNumberFormat="1" applyFont="1" applyBorder="1" applyAlignment="1">
      <alignment horizontal="center"/>
    </xf>
    <xf numFmtId="0" fontId="4" fillId="2" borderId="83" xfId="0" applyNumberFormat="1" applyFont="1" applyBorder="1" applyAlignment="1">
      <alignment horizontal="center"/>
    </xf>
    <xf numFmtId="2" fontId="4" fillId="2" borderId="51" xfId="0" applyNumberFormat="1" applyFont="1" applyBorder="1" applyAlignment="1">
      <alignment horizontal="center"/>
    </xf>
    <xf numFmtId="37" fontId="4" fillId="2" borderId="51" xfId="0" applyFont="1" applyBorder="1" applyAlignment="1">
      <alignment horizontal="center"/>
    </xf>
    <xf numFmtId="0" fontId="42" fillId="2" borderId="86" xfId="0" applyNumberFormat="1" applyFont="1" applyBorder="1" applyAlignment="1">
      <alignment wrapText="1"/>
    </xf>
    <xf numFmtId="0" fontId="32" fillId="13" borderId="83" xfId="0" applyNumberFormat="1" applyFont="1" applyFill="1" applyBorder="1"/>
    <xf numFmtId="37" fontId="32" fillId="0" borderId="0" xfId="0" applyFont="1" applyFill="1"/>
    <xf numFmtId="0" fontId="44" fillId="7" borderId="73" xfId="0" applyNumberFormat="1" applyFont="1" applyFill="1" applyBorder="1"/>
    <xf numFmtId="0" fontId="42" fillId="2" borderId="77" xfId="0" applyNumberFormat="1" applyFont="1" applyBorder="1" applyAlignment="1">
      <alignment wrapText="1"/>
    </xf>
    <xf numFmtId="0" fontId="32" fillId="13" borderId="76" xfId="0" applyNumberFormat="1" applyFont="1" applyFill="1" applyBorder="1"/>
    <xf numFmtId="0" fontId="32" fillId="5" borderId="0" xfId="0" applyNumberFormat="1" applyFont="1" applyFill="1"/>
    <xf numFmtId="0" fontId="32" fillId="13" borderId="9" xfId="0" applyNumberFormat="1" applyFont="1" applyFill="1" applyBorder="1"/>
    <xf numFmtId="40" fontId="32" fillId="0" borderId="36" xfId="2" applyNumberFormat="1" applyFont="1" applyBorder="1"/>
    <xf numFmtId="40" fontId="32" fillId="0" borderId="91" xfId="2" applyNumberFormat="1" applyFont="1" applyBorder="1"/>
    <xf numFmtId="0" fontId="3" fillId="2" borderId="25" xfId="0" applyNumberFormat="1" applyFont="1" applyBorder="1" applyAlignment="1">
      <alignment wrapText="1"/>
    </xf>
    <xf numFmtId="2" fontId="0" fillId="6" borderId="42" xfId="0" applyNumberFormat="1" applyFill="1" applyBorder="1"/>
    <xf numFmtId="39" fontId="0" fillId="0" borderId="25" xfId="0" applyNumberFormat="1" applyFill="1" applyBorder="1"/>
    <xf numFmtId="0" fontId="0" fillId="13" borderId="9" xfId="0" applyNumberFormat="1" applyFill="1" applyBorder="1"/>
    <xf numFmtId="0" fontId="11" fillId="2" borderId="54" xfId="0" applyNumberFormat="1" applyFont="1" applyBorder="1" applyAlignment="1">
      <alignment horizontal="center" wrapText="1"/>
    </xf>
    <xf numFmtId="2" fontId="0" fillId="6" borderId="87" xfId="0" applyNumberFormat="1" applyFill="1" applyBorder="1"/>
    <xf numFmtId="43" fontId="32" fillId="2" borderId="88" xfId="2" applyFont="1" applyFill="1" applyBorder="1"/>
    <xf numFmtId="43" fontId="0" fillId="2" borderId="46" xfId="2" applyFont="1" applyFill="1" applyBorder="1"/>
    <xf numFmtId="0" fontId="60" fillId="2" borderId="47" xfId="0" applyNumberFormat="1" applyFont="1" applyBorder="1" applyAlignment="1">
      <alignment horizontal="center" wrapText="1"/>
    </xf>
    <xf numFmtId="2" fontId="0" fillId="6" borderId="76" xfId="0" applyNumberFormat="1" applyFill="1" applyBorder="1"/>
    <xf numFmtId="2" fontId="0" fillId="6" borderId="9" xfId="0" applyNumberFormat="1" applyFill="1" applyBorder="1"/>
    <xf numFmtId="0" fontId="60" fillId="2" borderId="25" xfId="0" applyNumberFormat="1" applyFont="1" applyBorder="1" applyAlignment="1">
      <alignment horizontal="center" wrapText="1"/>
    </xf>
    <xf numFmtId="2" fontId="0" fillId="6" borderId="0" xfId="0" applyNumberFormat="1" applyFill="1"/>
    <xf numFmtId="2" fontId="32" fillId="6" borderId="0" xfId="0" applyNumberFormat="1" applyFont="1" applyFill="1"/>
    <xf numFmtId="43" fontId="31" fillId="0" borderId="42" xfId="2" applyFont="1" applyBorder="1"/>
    <xf numFmtId="0" fontId="32" fillId="2" borderId="0" xfId="0" applyNumberFormat="1" applyFont="1"/>
    <xf numFmtId="37" fontId="32" fillId="2" borderId="35" xfId="0" applyFont="1" applyBorder="1" applyAlignment="1">
      <alignment horizontal="center"/>
    </xf>
    <xf numFmtId="37" fontId="32" fillId="2" borderId="6" xfId="0" applyFont="1" applyBorder="1" applyAlignment="1">
      <alignment horizontal="right" wrapText="1"/>
    </xf>
    <xf numFmtId="37" fontId="4" fillId="2" borderId="25" xfId="0" applyFont="1" applyBorder="1"/>
    <xf numFmtId="37" fontId="4" fillId="2" borderId="69" xfId="0" applyFont="1" applyBorder="1"/>
    <xf numFmtId="44" fontId="60" fillId="2" borderId="42" xfId="5" applyFont="1" applyFill="1" applyBorder="1"/>
    <xf numFmtId="37" fontId="0" fillId="2" borderId="0" xfId="0" quotePrefix="1"/>
    <xf numFmtId="37" fontId="31" fillId="2" borderId="0" xfId="6" applyFont="1"/>
    <xf numFmtId="37" fontId="32" fillId="2" borderId="0" xfId="6" applyFont="1"/>
    <xf numFmtId="44" fontId="60" fillId="2" borderId="0" xfId="5" applyFont="1" applyFill="1"/>
    <xf numFmtId="37" fontId="32" fillId="2" borderId="19" xfId="0" applyFont="1" applyBorder="1" applyAlignment="1">
      <alignment horizontal="right" wrapText="1"/>
    </xf>
    <xf numFmtId="37" fontId="32" fillId="2" borderId="97" xfId="6" quotePrefix="1" applyFont="1" applyBorder="1"/>
    <xf numFmtId="37" fontId="32" fillId="2" borderId="55" xfId="6" applyFont="1" applyBorder="1"/>
    <xf numFmtId="37" fontId="4" fillId="18" borderId="34" xfId="0" applyFont="1" applyFill="1" applyBorder="1"/>
    <xf numFmtId="44" fontId="60" fillId="2" borderId="35" xfId="5" applyFont="1" applyFill="1" applyBorder="1"/>
    <xf numFmtId="37" fontId="32" fillId="2" borderId="36" xfId="6" quotePrefix="1" applyFont="1" applyBorder="1" applyAlignment="1">
      <alignment horizontal="left"/>
    </xf>
    <xf numFmtId="37" fontId="32" fillId="2" borderId="9" xfId="6" applyFont="1" applyBorder="1"/>
    <xf numFmtId="37" fontId="4" fillId="18" borderId="9" xfId="0" applyFont="1" applyFill="1" applyBorder="1"/>
    <xf numFmtId="44" fontId="60" fillId="0" borderId="61" xfId="5" applyFont="1" applyBorder="1"/>
    <xf numFmtId="37" fontId="32" fillId="2" borderId="41" xfId="0" applyFont="1" applyBorder="1" applyAlignment="1">
      <alignment horizontal="right" wrapText="1"/>
    </xf>
    <xf numFmtId="37" fontId="31" fillId="2" borderId="44" xfId="6" quotePrefix="1" applyFont="1" applyBorder="1" applyAlignment="1">
      <alignment horizontal="left"/>
    </xf>
    <xf numFmtId="37" fontId="32" fillId="2" borderId="49" xfId="6" applyFont="1" applyBorder="1"/>
    <xf numFmtId="37" fontId="4" fillId="18" borderId="0" xfId="0" applyFont="1" applyFill="1"/>
    <xf numFmtId="44" fontId="13" fillId="0" borderId="42" xfId="5" applyFont="1" applyBorder="1"/>
    <xf numFmtId="2" fontId="0" fillId="2" borderId="60" xfId="0" applyNumberFormat="1" applyBorder="1"/>
    <xf numFmtId="37" fontId="31" fillId="2" borderId="60" xfId="6" applyFont="1" applyBorder="1"/>
    <xf numFmtId="37" fontId="32" fillId="2" borderId="60" xfId="6" applyFont="1" applyBorder="1"/>
    <xf numFmtId="37" fontId="4" fillId="0" borderId="60" xfId="0" applyFont="1" applyFill="1" applyBorder="1"/>
    <xf numFmtId="44" fontId="60" fillId="2" borderId="98" xfId="5" applyFont="1" applyFill="1" applyBorder="1"/>
    <xf numFmtId="37" fontId="4" fillId="2" borderId="0" xfId="3" applyFont="1" applyAlignment="1">
      <alignment horizontal="center"/>
    </xf>
    <xf numFmtId="37" fontId="45" fillId="2" borderId="0" xfId="3" applyFont="1" applyAlignment="1">
      <alignment horizontal="center" wrapText="1"/>
    </xf>
    <xf numFmtId="37" fontId="46" fillId="2" borderId="0" xfId="3" applyFont="1" applyAlignment="1">
      <alignment wrapText="1"/>
    </xf>
    <xf numFmtId="37" fontId="3" fillId="2" borderId="0" xfId="3" applyAlignment="1">
      <alignment wrapText="1"/>
    </xf>
    <xf numFmtId="37" fontId="4" fillId="2" borderId="0" xfId="3" quotePrefix="1" applyFont="1" applyAlignment="1">
      <alignment horizontal="center"/>
    </xf>
    <xf numFmtId="37" fontId="47" fillId="2" borderId="0" xfId="3" quotePrefix="1" applyFont="1" applyAlignment="1">
      <alignment horizontal="center"/>
    </xf>
    <xf numFmtId="37" fontId="47" fillId="2" borderId="0" xfId="3" applyFont="1" applyAlignment="1">
      <alignment horizontal="center"/>
    </xf>
    <xf numFmtId="37" fontId="3" fillId="2" borderId="45" xfId="3" applyBorder="1" applyAlignment="1">
      <alignment horizontal="left"/>
    </xf>
    <xf numFmtId="0" fontId="3" fillId="20" borderId="45" xfId="3" applyNumberFormat="1" applyFill="1" applyBorder="1" applyAlignment="1">
      <alignment horizontal="left"/>
    </xf>
    <xf numFmtId="37" fontId="3" fillId="20" borderId="45" xfId="3" applyFill="1" applyBorder="1" applyAlignment="1">
      <alignment horizontal="left"/>
    </xf>
    <xf numFmtId="37" fontId="3" fillId="2" borderId="0" xfId="3" applyAlignment="1">
      <alignment horizontal="left"/>
    </xf>
    <xf numFmtId="37" fontId="3" fillId="2" borderId="0" xfId="3" applyAlignment="1">
      <alignment horizontal="center"/>
    </xf>
    <xf numFmtId="37" fontId="3" fillId="2" borderId="63" xfId="3" applyBorder="1" applyAlignment="1">
      <alignment horizontal="center"/>
    </xf>
    <xf numFmtId="168" fontId="3" fillId="20" borderId="45" xfId="3" applyNumberFormat="1" applyFill="1" applyBorder="1" applyAlignment="1">
      <alignment horizontal="left"/>
    </xf>
    <xf numFmtId="37" fontId="49" fillId="20" borderId="45" xfId="4" applyNumberFormat="1" applyFill="1" applyBorder="1" applyAlignment="1" applyProtection="1">
      <alignment horizontal="left"/>
    </xf>
    <xf numFmtId="37" fontId="13" fillId="2" borderId="63" xfId="3" applyFont="1" applyBorder="1" applyAlignment="1">
      <alignment horizontal="center"/>
    </xf>
    <xf numFmtId="37" fontId="13" fillId="2" borderId="0" xfId="3" applyFont="1" applyAlignment="1">
      <alignment horizontal="center"/>
    </xf>
    <xf numFmtId="37" fontId="51" fillId="2" borderId="45" xfId="3" quotePrefix="1" applyFont="1" applyBorder="1" applyAlignment="1">
      <alignment horizontal="center"/>
    </xf>
    <xf numFmtId="37" fontId="18" fillId="11" borderId="36" xfId="0" applyNumberFormat="1" applyFont="1" applyFill="1" applyBorder="1" applyAlignment="1" applyProtection="1">
      <alignment horizontal="center" vertical="center"/>
    </xf>
    <xf numFmtId="37" fontId="0" fillId="2" borderId="9" xfId="0" applyNumberFormat="1" applyBorder="1" applyAlignment="1" applyProtection="1">
      <alignment horizontal="center" vertical="center"/>
    </xf>
    <xf numFmtId="37" fontId="0" fillId="2" borderId="37" xfId="0" applyNumberFormat="1" applyBorder="1" applyAlignment="1" applyProtection="1">
      <alignment horizontal="center" vertical="center"/>
    </xf>
    <xf numFmtId="49" fontId="19" fillId="2" borderId="71" xfId="0" applyNumberFormat="1" applyFont="1" applyBorder="1" applyAlignment="1" applyProtection="1">
      <alignment horizontal="center"/>
    </xf>
    <xf numFmtId="37" fontId="21" fillId="0" borderId="0" xfId="0" applyNumberFormat="1" applyFont="1" applyFill="1" applyAlignment="1" applyProtection="1">
      <alignment wrapText="1"/>
    </xf>
    <xf numFmtId="37" fontId="18" fillId="2" borderId="36" xfId="0" applyNumberFormat="1" applyFont="1" applyBorder="1" applyAlignment="1" applyProtection="1">
      <alignment horizontal="center"/>
    </xf>
    <xf numFmtId="37" fontId="0" fillId="2" borderId="9" xfId="0" applyNumberFormat="1" applyBorder="1" applyAlignment="1" applyProtection="1">
      <alignment horizontal="center"/>
    </xf>
    <xf numFmtId="37" fontId="19" fillId="2" borderId="36" xfId="0" applyNumberFormat="1" applyFont="1" applyBorder="1" applyAlignment="1" applyProtection="1"/>
    <xf numFmtId="37" fontId="3" fillId="2" borderId="9" xfId="0" applyNumberFormat="1" applyFont="1" applyBorder="1" applyAlignment="1" applyProtection="1"/>
    <xf numFmtId="37" fontId="0" fillId="2" borderId="9" xfId="0" applyNumberFormat="1" applyBorder="1" applyAlignment="1" applyProtection="1"/>
    <xf numFmtId="37" fontId="19" fillId="2" borderId="66" xfId="0" applyNumberFormat="1" applyFont="1" applyBorder="1" applyAlignment="1" applyProtection="1"/>
    <xf numFmtId="37" fontId="0" fillId="2" borderId="38" xfId="0" applyNumberFormat="1" applyBorder="1" applyAlignment="1" applyProtection="1"/>
    <xf numFmtId="37" fontId="19" fillId="2" borderId="94" xfId="0" applyNumberFormat="1" applyFont="1" applyBorder="1" applyAlignment="1" applyProtection="1">
      <alignment horizontal="left"/>
    </xf>
    <xf numFmtId="37" fontId="19" fillId="2" borderId="6" xfId="0" applyNumberFormat="1" applyFont="1" applyBorder="1" applyAlignment="1" applyProtection="1">
      <alignment horizontal="left"/>
    </xf>
    <xf numFmtId="37" fontId="3" fillId="19" borderId="0" xfId="0" applyNumberFormat="1" applyFont="1" applyFill="1" applyAlignment="1" applyProtection="1">
      <alignment horizontal="left" wrapText="1"/>
    </xf>
    <xf numFmtId="49" fontId="19" fillId="2" borderId="45" xfId="0" applyNumberFormat="1" applyFont="1" applyBorder="1" applyAlignment="1" applyProtection="1">
      <alignment horizontal="center"/>
    </xf>
    <xf numFmtId="37" fontId="0" fillId="2" borderId="56" xfId="0" applyNumberFormat="1" applyBorder="1" applyAlignment="1" applyProtection="1">
      <alignment horizontal="center"/>
    </xf>
    <xf numFmtId="37" fontId="0" fillId="2" borderId="45" xfId="0" applyNumberFormat="1" applyBorder="1" applyAlignment="1" applyProtection="1">
      <alignment horizontal="center"/>
    </xf>
    <xf numFmtId="37" fontId="0" fillId="2" borderId="67" xfId="0" applyNumberFormat="1" applyBorder="1" applyAlignment="1" applyProtection="1">
      <alignment horizontal="center"/>
    </xf>
    <xf numFmtId="37" fontId="16" fillId="5" borderId="30" xfId="0" applyNumberFormat="1" applyFont="1" applyFill="1" applyBorder="1" applyAlignment="1" applyProtection="1">
      <alignment horizontal="center"/>
    </xf>
    <xf numFmtId="37" fontId="16" fillId="5" borderId="68" xfId="0" applyNumberFormat="1" applyFont="1" applyFill="1" applyBorder="1" applyAlignment="1" applyProtection="1">
      <alignment horizontal="center"/>
    </xf>
    <xf numFmtId="37" fontId="16" fillId="5" borderId="21" xfId="0" applyNumberFormat="1" applyFont="1" applyFill="1" applyBorder="1" applyAlignment="1" applyProtection="1">
      <alignment horizontal="center"/>
    </xf>
    <xf numFmtId="37" fontId="0" fillId="5" borderId="2" xfId="0" applyNumberFormat="1" applyFill="1" applyBorder="1" applyAlignment="1" applyProtection="1">
      <alignment horizontal="center"/>
    </xf>
    <xf numFmtId="37" fontId="0" fillId="5" borderId="68" xfId="0" applyNumberFormat="1" applyFill="1" applyBorder="1" applyAlignment="1" applyProtection="1">
      <alignment horizontal="center"/>
    </xf>
    <xf numFmtId="37" fontId="0" fillId="0" borderId="72" xfId="0" applyNumberFormat="1" applyFill="1" applyBorder="1" applyAlignment="1" applyProtection="1">
      <alignment horizontal="center"/>
    </xf>
    <xf numFmtId="37" fontId="33" fillId="2" borderId="0" xfId="0" applyNumberFormat="1" applyFont="1" applyBorder="1" applyAlignment="1" applyProtection="1">
      <alignment horizontal="left" vertical="top" wrapText="1"/>
    </xf>
    <xf numFmtId="37" fontId="33" fillId="2" borderId="65" xfId="0" applyNumberFormat="1" applyFont="1" applyBorder="1" applyAlignment="1" applyProtection="1">
      <alignment horizontal="left" vertical="top" wrapText="1"/>
    </xf>
    <xf numFmtId="0" fontId="4" fillId="2" borderId="25" xfId="0" applyNumberFormat="1" applyFont="1" applyBorder="1" applyAlignment="1" applyProtection="1">
      <alignment horizontal="center"/>
    </xf>
    <xf numFmtId="0" fontId="4" fillId="2" borderId="69" xfId="0" applyNumberFormat="1" applyFont="1" applyBorder="1" applyAlignment="1" applyProtection="1">
      <alignment horizontal="center"/>
    </xf>
    <xf numFmtId="0" fontId="11" fillId="2" borderId="0" xfId="0" applyNumberFormat="1" applyFont="1" applyBorder="1" applyAlignment="1" applyProtection="1"/>
    <xf numFmtId="37" fontId="0" fillId="2" borderId="0" xfId="0" applyNumberFormat="1" applyBorder="1" applyAlignment="1" applyProtection="1"/>
    <xf numFmtId="49" fontId="0" fillId="8" borderId="2" xfId="0" applyNumberFormat="1" applyFill="1" applyBorder="1" applyAlignment="1" applyProtection="1">
      <alignment horizontal="center"/>
      <protection locked="0"/>
    </xf>
    <xf numFmtId="49" fontId="0" fillId="8" borderId="68" xfId="0" applyNumberFormat="1" applyFill="1" applyBorder="1" applyAlignment="1" applyProtection="1">
      <alignment horizontal="center"/>
      <protection locked="0"/>
    </xf>
    <xf numFmtId="0" fontId="32" fillId="13" borderId="76" xfId="0" applyNumberFormat="1" applyFont="1" applyFill="1" applyBorder="1" applyAlignment="1">
      <alignment horizontal="center"/>
    </xf>
    <xf numFmtId="37" fontId="32" fillId="13" borderId="0" xfId="0" applyNumberFormat="1" applyFont="1" applyFill="1" applyBorder="1" applyAlignment="1">
      <alignment horizontal="center"/>
    </xf>
    <xf numFmtId="0" fontId="32" fillId="13" borderId="83" xfId="0" applyNumberFormat="1" applyFont="1" applyFill="1" applyBorder="1" applyAlignment="1">
      <alignment horizontal="center"/>
    </xf>
    <xf numFmtId="37" fontId="32" fillId="13" borderId="84" xfId="0" applyNumberFormat="1" applyFont="1" applyFill="1" applyBorder="1" applyAlignment="1">
      <alignment horizontal="center"/>
    </xf>
    <xf numFmtId="37" fontId="4" fillId="20" borderId="47" xfId="0" applyFont="1" applyFill="1" applyBorder="1" applyAlignment="1">
      <alignment horizontal="center" vertical="center"/>
    </xf>
    <xf numFmtId="37" fontId="4" fillId="20" borderId="48" xfId="0" applyFont="1" applyFill="1" applyBorder="1" applyAlignment="1">
      <alignment horizontal="center" vertical="center"/>
    </xf>
    <xf numFmtId="37" fontId="54" fillId="2" borderId="0" xfId="0" applyFont="1" applyAlignment="1">
      <alignment horizontal="center"/>
    </xf>
    <xf numFmtId="0" fontId="32" fillId="13" borderId="85" xfId="0" applyNumberFormat="1" applyFont="1" applyFill="1" applyBorder="1" applyAlignment="1">
      <alignment horizontal="center"/>
    </xf>
    <xf numFmtId="37" fontId="32" fillId="13" borderId="84" xfId="0" applyFont="1" applyFill="1" applyBorder="1" applyAlignment="1">
      <alignment horizontal="center"/>
    </xf>
    <xf numFmtId="37" fontId="32" fillId="13" borderId="0" xfId="0" applyFont="1" applyFill="1" applyAlignment="1">
      <alignment horizontal="center"/>
    </xf>
  </cellXfs>
  <cellStyles count="7">
    <cellStyle name="Comma" xfId="2" builtinId="3"/>
    <cellStyle name="Currency" xfId="5" builtinId="4"/>
    <cellStyle name="Hyperlink" xfId="4" builtinId="8"/>
    <cellStyle name="Normal" xfId="0" builtinId="0"/>
    <cellStyle name="Normal 2" xfId="1" xr:uid="{00000000-0005-0000-0000-000002000000}"/>
    <cellStyle name="Normal 3" xfId="3" xr:uid="{707FE2C9-2732-40C0-9F3F-042026AF0369}"/>
    <cellStyle name="Normal_1. ADP-GRP-MASTER" xfId="6" xr:uid="{1CDAAC30-C660-4855-B68C-64549C54A0C5}"/>
  </cellStyles>
  <dxfs count="2">
    <dxf>
      <fill>
        <patternFill>
          <bgColor indexed="10"/>
        </patternFill>
      </fill>
    </dxf>
    <dxf>
      <font>
        <condense val="0"/>
        <extend val="0"/>
        <color indexed="51"/>
      </font>
      <fill>
        <patternFill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ublichealth.lacounty.gov/WORKGRP/CRU/CRStaff/CR1011/WEBSITE/NNA/Non-Drug-Medical%20Cost%20Report%20Forms/ADP%20-%20Non-ODF(DCR%20&amp;%20Residential)_FY%2009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ublichealth.lacounty.gov/FISCAL/WORKSHARE/WORKGRP/CRU/CRStaff/CR1213/WEBSITE/DMC/DMC%20Cost%20Report%20form%20-%20FY%2012-13/WorkGrp/CRU/CR0304/Cost%20Report%20Forms/DMC%20Forms/County%20DMC%20Forms/Drug/DCH/0203-DCH%20-%20Alcohol%20and%20Dru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/WORKSHARE/WORKGRP/CRU/CRStaff/CR1415/WEBSITE/DMC/DMC%20Cost%20Report%20form/WorkGrp/CRU/CR0304/Cost%20Report%20Forms/DMC%20Forms/County%20DMC%20Forms/Drug/DCH/0203-DCH%20-%20Alcohol%20and%20Dru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re Certification"/>
      <sheetName val="schedule P1"/>
      <sheetName val="schedule P1 (2)"/>
      <sheetName val="schedule P2"/>
      <sheetName val="schedule P2 (2)"/>
      <sheetName val="schedule P2 (3)"/>
      <sheetName val="schedule P3"/>
      <sheetName val="schedule P4"/>
      <sheetName val="schedule P4 (2)"/>
      <sheetName val="schedule P5"/>
      <sheetName val="i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ature Page"/>
      <sheetName val="Data Entry Sheet"/>
      <sheetName val="7895DCH-AD"/>
      <sheetName val="7990DCH-AD"/>
      <sheetName val="DCHFUND-AD"/>
      <sheetName val="Comparison"/>
      <sheetName val="7990COUNTY"/>
      <sheetName val="COSTSHIFTING"/>
    </sheetNames>
    <sheetDataSet>
      <sheetData sheetId="0" refreshError="1"/>
      <sheetData sheetId="1"/>
      <sheetData sheetId="2" refreshError="1"/>
      <sheetData sheetId="3" refreshError="1"/>
      <sheetData sheetId="4">
        <row r="60">
          <cell r="G60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ature Page"/>
      <sheetName val="Data Entry Sheet"/>
      <sheetName val="7895DCH-AD"/>
      <sheetName val="7990DCH-AD"/>
      <sheetName val="DCHFUND-AD"/>
      <sheetName val="Comparison"/>
      <sheetName val="7990COUNTY"/>
      <sheetName val="COSTSHIFTING"/>
    </sheetNames>
    <sheetDataSet>
      <sheetData sheetId="0" refreshError="1"/>
      <sheetData sheetId="1"/>
      <sheetData sheetId="2" refreshError="1"/>
      <sheetData sheetId="3" refreshError="1"/>
      <sheetData sheetId="4">
        <row r="60">
          <cell r="G60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3A3D2-8EEE-4976-9B7A-87CF5BC4EDA7}">
  <sheetPr>
    <pageSetUpPr fitToPage="1"/>
  </sheetPr>
  <dimension ref="A1:K44"/>
  <sheetViews>
    <sheetView zoomScaleNormal="100" zoomScaleSheetLayoutView="100" workbookViewId="0">
      <selection activeCell="O13" sqref="O13"/>
    </sheetView>
  </sheetViews>
  <sheetFormatPr defaultRowHeight="13.2" x14ac:dyDescent="0.25"/>
  <cols>
    <col min="1" max="1" width="27.44140625" style="472" customWidth="1"/>
    <col min="2" max="2" width="12" style="472" customWidth="1"/>
    <col min="3" max="3" width="13.21875" style="472" customWidth="1"/>
    <col min="4" max="4" width="14.44140625" style="472" customWidth="1"/>
    <col min="5" max="5" width="11" style="472" customWidth="1"/>
    <col min="6" max="6" width="12.44140625" style="472" customWidth="1"/>
    <col min="7" max="7" width="10" style="472" customWidth="1"/>
    <col min="8" max="8" width="6.44140625" style="472" customWidth="1"/>
    <col min="9" max="9" width="4" style="472" customWidth="1"/>
    <col min="10" max="10" width="3.44140625" style="472" customWidth="1"/>
    <col min="11" max="11" width="19" style="472" customWidth="1"/>
    <col min="12" max="12" width="9.5546875" style="472" customWidth="1"/>
    <col min="13" max="256" width="8.88671875" style="472"/>
    <col min="257" max="257" width="27.44140625" style="472" customWidth="1"/>
    <col min="258" max="258" width="12" style="472" customWidth="1"/>
    <col min="259" max="259" width="13.21875" style="472" customWidth="1"/>
    <col min="260" max="260" width="14.44140625" style="472" customWidth="1"/>
    <col min="261" max="261" width="11" style="472" customWidth="1"/>
    <col min="262" max="262" width="12.44140625" style="472" customWidth="1"/>
    <col min="263" max="263" width="10" style="472" customWidth="1"/>
    <col min="264" max="264" width="6.44140625" style="472" customWidth="1"/>
    <col min="265" max="265" width="4" style="472" customWidth="1"/>
    <col min="266" max="266" width="3.44140625" style="472" customWidth="1"/>
    <col min="267" max="267" width="19" style="472" customWidth="1"/>
    <col min="268" max="268" width="9.5546875" style="472" customWidth="1"/>
    <col min="269" max="512" width="8.88671875" style="472"/>
    <col min="513" max="513" width="27.44140625" style="472" customWidth="1"/>
    <col min="514" max="514" width="12" style="472" customWidth="1"/>
    <col min="515" max="515" width="13.21875" style="472" customWidth="1"/>
    <col min="516" max="516" width="14.44140625" style="472" customWidth="1"/>
    <col min="517" max="517" width="11" style="472" customWidth="1"/>
    <col min="518" max="518" width="12.44140625" style="472" customWidth="1"/>
    <col min="519" max="519" width="10" style="472" customWidth="1"/>
    <col min="520" max="520" width="6.44140625" style="472" customWidth="1"/>
    <col min="521" max="521" width="4" style="472" customWidth="1"/>
    <col min="522" max="522" width="3.44140625" style="472" customWidth="1"/>
    <col min="523" max="523" width="19" style="472" customWidth="1"/>
    <col min="524" max="524" width="9.5546875" style="472" customWidth="1"/>
    <col min="525" max="768" width="8.88671875" style="472"/>
    <col min="769" max="769" width="27.44140625" style="472" customWidth="1"/>
    <col min="770" max="770" width="12" style="472" customWidth="1"/>
    <col min="771" max="771" width="13.21875" style="472" customWidth="1"/>
    <col min="772" max="772" width="14.44140625" style="472" customWidth="1"/>
    <col min="773" max="773" width="11" style="472" customWidth="1"/>
    <col min="774" max="774" width="12.44140625" style="472" customWidth="1"/>
    <col min="775" max="775" width="10" style="472" customWidth="1"/>
    <col min="776" max="776" width="6.44140625" style="472" customWidth="1"/>
    <col min="777" max="777" width="4" style="472" customWidth="1"/>
    <col min="778" max="778" width="3.44140625" style="472" customWidth="1"/>
    <col min="779" max="779" width="19" style="472" customWidth="1"/>
    <col min="780" max="780" width="9.5546875" style="472" customWidth="1"/>
    <col min="781" max="1024" width="8.88671875" style="472"/>
    <col min="1025" max="1025" width="27.44140625" style="472" customWidth="1"/>
    <col min="1026" max="1026" width="12" style="472" customWidth="1"/>
    <col min="1027" max="1027" width="13.21875" style="472" customWidth="1"/>
    <col min="1028" max="1028" width="14.44140625" style="472" customWidth="1"/>
    <col min="1029" max="1029" width="11" style="472" customWidth="1"/>
    <col min="1030" max="1030" width="12.44140625" style="472" customWidth="1"/>
    <col min="1031" max="1031" width="10" style="472" customWidth="1"/>
    <col min="1032" max="1032" width="6.44140625" style="472" customWidth="1"/>
    <col min="1033" max="1033" width="4" style="472" customWidth="1"/>
    <col min="1034" max="1034" width="3.44140625" style="472" customWidth="1"/>
    <col min="1035" max="1035" width="19" style="472" customWidth="1"/>
    <col min="1036" max="1036" width="9.5546875" style="472" customWidth="1"/>
    <col min="1037" max="1280" width="8.88671875" style="472"/>
    <col min="1281" max="1281" width="27.44140625" style="472" customWidth="1"/>
    <col min="1282" max="1282" width="12" style="472" customWidth="1"/>
    <col min="1283" max="1283" width="13.21875" style="472" customWidth="1"/>
    <col min="1284" max="1284" width="14.44140625" style="472" customWidth="1"/>
    <col min="1285" max="1285" width="11" style="472" customWidth="1"/>
    <col min="1286" max="1286" width="12.44140625" style="472" customWidth="1"/>
    <col min="1287" max="1287" width="10" style="472" customWidth="1"/>
    <col min="1288" max="1288" width="6.44140625" style="472" customWidth="1"/>
    <col min="1289" max="1289" width="4" style="472" customWidth="1"/>
    <col min="1290" max="1290" width="3.44140625" style="472" customWidth="1"/>
    <col min="1291" max="1291" width="19" style="472" customWidth="1"/>
    <col min="1292" max="1292" width="9.5546875" style="472" customWidth="1"/>
    <col min="1293" max="1536" width="8.88671875" style="472"/>
    <col min="1537" max="1537" width="27.44140625" style="472" customWidth="1"/>
    <col min="1538" max="1538" width="12" style="472" customWidth="1"/>
    <col min="1539" max="1539" width="13.21875" style="472" customWidth="1"/>
    <col min="1540" max="1540" width="14.44140625" style="472" customWidth="1"/>
    <col min="1541" max="1541" width="11" style="472" customWidth="1"/>
    <col min="1542" max="1542" width="12.44140625" style="472" customWidth="1"/>
    <col min="1543" max="1543" width="10" style="472" customWidth="1"/>
    <col min="1544" max="1544" width="6.44140625" style="472" customWidth="1"/>
    <col min="1545" max="1545" width="4" style="472" customWidth="1"/>
    <col min="1546" max="1546" width="3.44140625" style="472" customWidth="1"/>
    <col min="1547" max="1547" width="19" style="472" customWidth="1"/>
    <col min="1548" max="1548" width="9.5546875" style="472" customWidth="1"/>
    <col min="1549" max="1792" width="8.88671875" style="472"/>
    <col min="1793" max="1793" width="27.44140625" style="472" customWidth="1"/>
    <col min="1794" max="1794" width="12" style="472" customWidth="1"/>
    <col min="1795" max="1795" width="13.21875" style="472" customWidth="1"/>
    <col min="1796" max="1796" width="14.44140625" style="472" customWidth="1"/>
    <col min="1797" max="1797" width="11" style="472" customWidth="1"/>
    <col min="1798" max="1798" width="12.44140625" style="472" customWidth="1"/>
    <col min="1799" max="1799" width="10" style="472" customWidth="1"/>
    <col min="1800" max="1800" width="6.44140625" style="472" customWidth="1"/>
    <col min="1801" max="1801" width="4" style="472" customWidth="1"/>
    <col min="1802" max="1802" width="3.44140625" style="472" customWidth="1"/>
    <col min="1803" max="1803" width="19" style="472" customWidth="1"/>
    <col min="1804" max="1804" width="9.5546875" style="472" customWidth="1"/>
    <col min="1805" max="2048" width="8.88671875" style="472"/>
    <col min="2049" max="2049" width="27.44140625" style="472" customWidth="1"/>
    <col min="2050" max="2050" width="12" style="472" customWidth="1"/>
    <col min="2051" max="2051" width="13.21875" style="472" customWidth="1"/>
    <col min="2052" max="2052" width="14.44140625" style="472" customWidth="1"/>
    <col min="2053" max="2053" width="11" style="472" customWidth="1"/>
    <col min="2054" max="2054" width="12.44140625" style="472" customWidth="1"/>
    <col min="2055" max="2055" width="10" style="472" customWidth="1"/>
    <col min="2056" max="2056" width="6.44140625" style="472" customWidth="1"/>
    <col min="2057" max="2057" width="4" style="472" customWidth="1"/>
    <col min="2058" max="2058" width="3.44140625" style="472" customWidth="1"/>
    <col min="2059" max="2059" width="19" style="472" customWidth="1"/>
    <col min="2060" max="2060" width="9.5546875" style="472" customWidth="1"/>
    <col min="2061" max="2304" width="8.88671875" style="472"/>
    <col min="2305" max="2305" width="27.44140625" style="472" customWidth="1"/>
    <col min="2306" max="2306" width="12" style="472" customWidth="1"/>
    <col min="2307" max="2307" width="13.21875" style="472" customWidth="1"/>
    <col min="2308" max="2308" width="14.44140625" style="472" customWidth="1"/>
    <col min="2309" max="2309" width="11" style="472" customWidth="1"/>
    <col min="2310" max="2310" width="12.44140625" style="472" customWidth="1"/>
    <col min="2311" max="2311" width="10" style="472" customWidth="1"/>
    <col min="2312" max="2312" width="6.44140625" style="472" customWidth="1"/>
    <col min="2313" max="2313" width="4" style="472" customWidth="1"/>
    <col min="2314" max="2314" width="3.44140625" style="472" customWidth="1"/>
    <col min="2315" max="2315" width="19" style="472" customWidth="1"/>
    <col min="2316" max="2316" width="9.5546875" style="472" customWidth="1"/>
    <col min="2317" max="2560" width="8.88671875" style="472"/>
    <col min="2561" max="2561" width="27.44140625" style="472" customWidth="1"/>
    <col min="2562" max="2562" width="12" style="472" customWidth="1"/>
    <col min="2563" max="2563" width="13.21875" style="472" customWidth="1"/>
    <col min="2564" max="2564" width="14.44140625" style="472" customWidth="1"/>
    <col min="2565" max="2565" width="11" style="472" customWidth="1"/>
    <col min="2566" max="2566" width="12.44140625" style="472" customWidth="1"/>
    <col min="2567" max="2567" width="10" style="472" customWidth="1"/>
    <col min="2568" max="2568" width="6.44140625" style="472" customWidth="1"/>
    <col min="2569" max="2569" width="4" style="472" customWidth="1"/>
    <col min="2570" max="2570" width="3.44140625" style="472" customWidth="1"/>
    <col min="2571" max="2571" width="19" style="472" customWidth="1"/>
    <col min="2572" max="2572" width="9.5546875" style="472" customWidth="1"/>
    <col min="2573" max="2816" width="8.88671875" style="472"/>
    <col min="2817" max="2817" width="27.44140625" style="472" customWidth="1"/>
    <col min="2818" max="2818" width="12" style="472" customWidth="1"/>
    <col min="2819" max="2819" width="13.21875" style="472" customWidth="1"/>
    <col min="2820" max="2820" width="14.44140625" style="472" customWidth="1"/>
    <col min="2821" max="2821" width="11" style="472" customWidth="1"/>
    <col min="2822" max="2822" width="12.44140625" style="472" customWidth="1"/>
    <col min="2823" max="2823" width="10" style="472" customWidth="1"/>
    <col min="2824" max="2824" width="6.44140625" style="472" customWidth="1"/>
    <col min="2825" max="2825" width="4" style="472" customWidth="1"/>
    <col min="2826" max="2826" width="3.44140625" style="472" customWidth="1"/>
    <col min="2827" max="2827" width="19" style="472" customWidth="1"/>
    <col min="2828" max="2828" width="9.5546875" style="472" customWidth="1"/>
    <col min="2829" max="3072" width="8.88671875" style="472"/>
    <col min="3073" max="3073" width="27.44140625" style="472" customWidth="1"/>
    <col min="3074" max="3074" width="12" style="472" customWidth="1"/>
    <col min="3075" max="3075" width="13.21875" style="472" customWidth="1"/>
    <col min="3076" max="3076" width="14.44140625" style="472" customWidth="1"/>
    <col min="3077" max="3077" width="11" style="472" customWidth="1"/>
    <col min="3078" max="3078" width="12.44140625" style="472" customWidth="1"/>
    <col min="3079" max="3079" width="10" style="472" customWidth="1"/>
    <col min="3080" max="3080" width="6.44140625" style="472" customWidth="1"/>
    <col min="3081" max="3081" width="4" style="472" customWidth="1"/>
    <col min="3082" max="3082" width="3.44140625" style="472" customWidth="1"/>
    <col min="3083" max="3083" width="19" style="472" customWidth="1"/>
    <col min="3084" max="3084" width="9.5546875" style="472" customWidth="1"/>
    <col min="3085" max="3328" width="8.88671875" style="472"/>
    <col min="3329" max="3329" width="27.44140625" style="472" customWidth="1"/>
    <col min="3330" max="3330" width="12" style="472" customWidth="1"/>
    <col min="3331" max="3331" width="13.21875" style="472" customWidth="1"/>
    <col min="3332" max="3332" width="14.44140625" style="472" customWidth="1"/>
    <col min="3333" max="3333" width="11" style="472" customWidth="1"/>
    <col min="3334" max="3334" width="12.44140625" style="472" customWidth="1"/>
    <col min="3335" max="3335" width="10" style="472" customWidth="1"/>
    <col min="3336" max="3336" width="6.44140625" style="472" customWidth="1"/>
    <col min="3337" max="3337" width="4" style="472" customWidth="1"/>
    <col min="3338" max="3338" width="3.44140625" style="472" customWidth="1"/>
    <col min="3339" max="3339" width="19" style="472" customWidth="1"/>
    <col min="3340" max="3340" width="9.5546875" style="472" customWidth="1"/>
    <col min="3341" max="3584" width="8.88671875" style="472"/>
    <col min="3585" max="3585" width="27.44140625" style="472" customWidth="1"/>
    <col min="3586" max="3586" width="12" style="472" customWidth="1"/>
    <col min="3587" max="3587" width="13.21875" style="472" customWidth="1"/>
    <col min="3588" max="3588" width="14.44140625" style="472" customWidth="1"/>
    <col min="3589" max="3589" width="11" style="472" customWidth="1"/>
    <col min="3590" max="3590" width="12.44140625" style="472" customWidth="1"/>
    <col min="3591" max="3591" width="10" style="472" customWidth="1"/>
    <col min="3592" max="3592" width="6.44140625" style="472" customWidth="1"/>
    <col min="3593" max="3593" width="4" style="472" customWidth="1"/>
    <col min="3594" max="3594" width="3.44140625" style="472" customWidth="1"/>
    <col min="3595" max="3595" width="19" style="472" customWidth="1"/>
    <col min="3596" max="3596" width="9.5546875" style="472" customWidth="1"/>
    <col min="3597" max="3840" width="8.88671875" style="472"/>
    <col min="3841" max="3841" width="27.44140625" style="472" customWidth="1"/>
    <col min="3842" max="3842" width="12" style="472" customWidth="1"/>
    <col min="3843" max="3843" width="13.21875" style="472" customWidth="1"/>
    <col min="3844" max="3844" width="14.44140625" style="472" customWidth="1"/>
    <col min="3845" max="3845" width="11" style="472" customWidth="1"/>
    <col min="3846" max="3846" width="12.44140625" style="472" customWidth="1"/>
    <col min="3847" max="3847" width="10" style="472" customWidth="1"/>
    <col min="3848" max="3848" width="6.44140625" style="472" customWidth="1"/>
    <col min="3849" max="3849" width="4" style="472" customWidth="1"/>
    <col min="3850" max="3850" width="3.44140625" style="472" customWidth="1"/>
    <col min="3851" max="3851" width="19" style="472" customWidth="1"/>
    <col min="3852" max="3852" width="9.5546875" style="472" customWidth="1"/>
    <col min="3853" max="4096" width="8.88671875" style="472"/>
    <col min="4097" max="4097" width="27.44140625" style="472" customWidth="1"/>
    <col min="4098" max="4098" width="12" style="472" customWidth="1"/>
    <col min="4099" max="4099" width="13.21875" style="472" customWidth="1"/>
    <col min="4100" max="4100" width="14.44140625" style="472" customWidth="1"/>
    <col min="4101" max="4101" width="11" style="472" customWidth="1"/>
    <col min="4102" max="4102" width="12.44140625" style="472" customWidth="1"/>
    <col min="4103" max="4103" width="10" style="472" customWidth="1"/>
    <col min="4104" max="4104" width="6.44140625" style="472" customWidth="1"/>
    <col min="4105" max="4105" width="4" style="472" customWidth="1"/>
    <col min="4106" max="4106" width="3.44140625" style="472" customWidth="1"/>
    <col min="4107" max="4107" width="19" style="472" customWidth="1"/>
    <col min="4108" max="4108" width="9.5546875" style="472" customWidth="1"/>
    <col min="4109" max="4352" width="8.88671875" style="472"/>
    <col min="4353" max="4353" width="27.44140625" style="472" customWidth="1"/>
    <col min="4354" max="4354" width="12" style="472" customWidth="1"/>
    <col min="4355" max="4355" width="13.21875" style="472" customWidth="1"/>
    <col min="4356" max="4356" width="14.44140625" style="472" customWidth="1"/>
    <col min="4357" max="4357" width="11" style="472" customWidth="1"/>
    <col min="4358" max="4358" width="12.44140625" style="472" customWidth="1"/>
    <col min="4359" max="4359" width="10" style="472" customWidth="1"/>
    <col min="4360" max="4360" width="6.44140625" style="472" customWidth="1"/>
    <col min="4361" max="4361" width="4" style="472" customWidth="1"/>
    <col min="4362" max="4362" width="3.44140625" style="472" customWidth="1"/>
    <col min="4363" max="4363" width="19" style="472" customWidth="1"/>
    <col min="4364" max="4364" width="9.5546875" style="472" customWidth="1"/>
    <col min="4365" max="4608" width="8.88671875" style="472"/>
    <col min="4609" max="4609" width="27.44140625" style="472" customWidth="1"/>
    <col min="4610" max="4610" width="12" style="472" customWidth="1"/>
    <col min="4611" max="4611" width="13.21875" style="472" customWidth="1"/>
    <col min="4612" max="4612" width="14.44140625" style="472" customWidth="1"/>
    <col min="4613" max="4613" width="11" style="472" customWidth="1"/>
    <col min="4614" max="4614" width="12.44140625" style="472" customWidth="1"/>
    <col min="4615" max="4615" width="10" style="472" customWidth="1"/>
    <col min="4616" max="4616" width="6.44140625" style="472" customWidth="1"/>
    <col min="4617" max="4617" width="4" style="472" customWidth="1"/>
    <col min="4618" max="4618" width="3.44140625" style="472" customWidth="1"/>
    <col min="4619" max="4619" width="19" style="472" customWidth="1"/>
    <col min="4620" max="4620" width="9.5546875" style="472" customWidth="1"/>
    <col min="4621" max="4864" width="8.88671875" style="472"/>
    <col min="4865" max="4865" width="27.44140625" style="472" customWidth="1"/>
    <col min="4866" max="4866" width="12" style="472" customWidth="1"/>
    <col min="4867" max="4867" width="13.21875" style="472" customWidth="1"/>
    <col min="4868" max="4868" width="14.44140625" style="472" customWidth="1"/>
    <col min="4869" max="4869" width="11" style="472" customWidth="1"/>
    <col min="4870" max="4870" width="12.44140625" style="472" customWidth="1"/>
    <col min="4871" max="4871" width="10" style="472" customWidth="1"/>
    <col min="4872" max="4872" width="6.44140625" style="472" customWidth="1"/>
    <col min="4873" max="4873" width="4" style="472" customWidth="1"/>
    <col min="4874" max="4874" width="3.44140625" style="472" customWidth="1"/>
    <col min="4875" max="4875" width="19" style="472" customWidth="1"/>
    <col min="4876" max="4876" width="9.5546875" style="472" customWidth="1"/>
    <col min="4877" max="5120" width="8.88671875" style="472"/>
    <col min="5121" max="5121" width="27.44140625" style="472" customWidth="1"/>
    <col min="5122" max="5122" width="12" style="472" customWidth="1"/>
    <col min="5123" max="5123" width="13.21875" style="472" customWidth="1"/>
    <col min="5124" max="5124" width="14.44140625" style="472" customWidth="1"/>
    <col min="5125" max="5125" width="11" style="472" customWidth="1"/>
    <col min="5126" max="5126" width="12.44140625" style="472" customWidth="1"/>
    <col min="5127" max="5127" width="10" style="472" customWidth="1"/>
    <col min="5128" max="5128" width="6.44140625" style="472" customWidth="1"/>
    <col min="5129" max="5129" width="4" style="472" customWidth="1"/>
    <col min="5130" max="5130" width="3.44140625" style="472" customWidth="1"/>
    <col min="5131" max="5131" width="19" style="472" customWidth="1"/>
    <col min="5132" max="5132" width="9.5546875" style="472" customWidth="1"/>
    <col min="5133" max="5376" width="8.88671875" style="472"/>
    <col min="5377" max="5377" width="27.44140625" style="472" customWidth="1"/>
    <col min="5378" max="5378" width="12" style="472" customWidth="1"/>
    <col min="5379" max="5379" width="13.21875" style="472" customWidth="1"/>
    <col min="5380" max="5380" width="14.44140625" style="472" customWidth="1"/>
    <col min="5381" max="5381" width="11" style="472" customWidth="1"/>
    <col min="5382" max="5382" width="12.44140625" style="472" customWidth="1"/>
    <col min="5383" max="5383" width="10" style="472" customWidth="1"/>
    <col min="5384" max="5384" width="6.44140625" style="472" customWidth="1"/>
    <col min="5385" max="5385" width="4" style="472" customWidth="1"/>
    <col min="5386" max="5386" width="3.44140625" style="472" customWidth="1"/>
    <col min="5387" max="5387" width="19" style="472" customWidth="1"/>
    <col min="5388" max="5388" width="9.5546875" style="472" customWidth="1"/>
    <col min="5389" max="5632" width="8.88671875" style="472"/>
    <col min="5633" max="5633" width="27.44140625" style="472" customWidth="1"/>
    <col min="5634" max="5634" width="12" style="472" customWidth="1"/>
    <col min="5635" max="5635" width="13.21875" style="472" customWidth="1"/>
    <col min="5636" max="5636" width="14.44140625" style="472" customWidth="1"/>
    <col min="5637" max="5637" width="11" style="472" customWidth="1"/>
    <col min="5638" max="5638" width="12.44140625" style="472" customWidth="1"/>
    <col min="5639" max="5639" width="10" style="472" customWidth="1"/>
    <col min="5640" max="5640" width="6.44140625" style="472" customWidth="1"/>
    <col min="5641" max="5641" width="4" style="472" customWidth="1"/>
    <col min="5642" max="5642" width="3.44140625" style="472" customWidth="1"/>
    <col min="5643" max="5643" width="19" style="472" customWidth="1"/>
    <col min="5644" max="5644" width="9.5546875" style="472" customWidth="1"/>
    <col min="5645" max="5888" width="8.88671875" style="472"/>
    <col min="5889" max="5889" width="27.44140625" style="472" customWidth="1"/>
    <col min="5890" max="5890" width="12" style="472" customWidth="1"/>
    <col min="5891" max="5891" width="13.21875" style="472" customWidth="1"/>
    <col min="5892" max="5892" width="14.44140625" style="472" customWidth="1"/>
    <col min="5893" max="5893" width="11" style="472" customWidth="1"/>
    <col min="5894" max="5894" width="12.44140625" style="472" customWidth="1"/>
    <col min="5895" max="5895" width="10" style="472" customWidth="1"/>
    <col min="5896" max="5896" width="6.44140625" style="472" customWidth="1"/>
    <col min="5897" max="5897" width="4" style="472" customWidth="1"/>
    <col min="5898" max="5898" width="3.44140625" style="472" customWidth="1"/>
    <col min="5899" max="5899" width="19" style="472" customWidth="1"/>
    <col min="5900" max="5900" width="9.5546875" style="472" customWidth="1"/>
    <col min="5901" max="6144" width="8.88671875" style="472"/>
    <col min="6145" max="6145" width="27.44140625" style="472" customWidth="1"/>
    <col min="6146" max="6146" width="12" style="472" customWidth="1"/>
    <col min="6147" max="6147" width="13.21875" style="472" customWidth="1"/>
    <col min="6148" max="6148" width="14.44140625" style="472" customWidth="1"/>
    <col min="6149" max="6149" width="11" style="472" customWidth="1"/>
    <col min="6150" max="6150" width="12.44140625" style="472" customWidth="1"/>
    <col min="6151" max="6151" width="10" style="472" customWidth="1"/>
    <col min="6152" max="6152" width="6.44140625" style="472" customWidth="1"/>
    <col min="6153" max="6153" width="4" style="472" customWidth="1"/>
    <col min="6154" max="6154" width="3.44140625" style="472" customWidth="1"/>
    <col min="6155" max="6155" width="19" style="472" customWidth="1"/>
    <col min="6156" max="6156" width="9.5546875" style="472" customWidth="1"/>
    <col min="6157" max="6400" width="8.88671875" style="472"/>
    <col min="6401" max="6401" width="27.44140625" style="472" customWidth="1"/>
    <col min="6402" max="6402" width="12" style="472" customWidth="1"/>
    <col min="6403" max="6403" width="13.21875" style="472" customWidth="1"/>
    <col min="6404" max="6404" width="14.44140625" style="472" customWidth="1"/>
    <col min="6405" max="6405" width="11" style="472" customWidth="1"/>
    <col min="6406" max="6406" width="12.44140625" style="472" customWidth="1"/>
    <col min="6407" max="6407" width="10" style="472" customWidth="1"/>
    <col min="6408" max="6408" width="6.44140625" style="472" customWidth="1"/>
    <col min="6409" max="6409" width="4" style="472" customWidth="1"/>
    <col min="6410" max="6410" width="3.44140625" style="472" customWidth="1"/>
    <col min="6411" max="6411" width="19" style="472" customWidth="1"/>
    <col min="6412" max="6412" width="9.5546875" style="472" customWidth="1"/>
    <col min="6413" max="6656" width="8.88671875" style="472"/>
    <col min="6657" max="6657" width="27.44140625" style="472" customWidth="1"/>
    <col min="6658" max="6658" width="12" style="472" customWidth="1"/>
    <col min="6659" max="6659" width="13.21875" style="472" customWidth="1"/>
    <col min="6660" max="6660" width="14.44140625" style="472" customWidth="1"/>
    <col min="6661" max="6661" width="11" style="472" customWidth="1"/>
    <col min="6662" max="6662" width="12.44140625" style="472" customWidth="1"/>
    <col min="6663" max="6663" width="10" style="472" customWidth="1"/>
    <col min="6664" max="6664" width="6.44140625" style="472" customWidth="1"/>
    <col min="6665" max="6665" width="4" style="472" customWidth="1"/>
    <col min="6666" max="6666" width="3.44140625" style="472" customWidth="1"/>
    <col min="6667" max="6667" width="19" style="472" customWidth="1"/>
    <col min="6668" max="6668" width="9.5546875" style="472" customWidth="1"/>
    <col min="6669" max="6912" width="8.88671875" style="472"/>
    <col min="6913" max="6913" width="27.44140625" style="472" customWidth="1"/>
    <col min="6914" max="6914" width="12" style="472" customWidth="1"/>
    <col min="6915" max="6915" width="13.21875" style="472" customWidth="1"/>
    <col min="6916" max="6916" width="14.44140625" style="472" customWidth="1"/>
    <col min="6917" max="6917" width="11" style="472" customWidth="1"/>
    <col min="6918" max="6918" width="12.44140625" style="472" customWidth="1"/>
    <col min="6919" max="6919" width="10" style="472" customWidth="1"/>
    <col min="6920" max="6920" width="6.44140625" style="472" customWidth="1"/>
    <col min="6921" max="6921" width="4" style="472" customWidth="1"/>
    <col min="6922" max="6922" width="3.44140625" style="472" customWidth="1"/>
    <col min="6923" max="6923" width="19" style="472" customWidth="1"/>
    <col min="6924" max="6924" width="9.5546875" style="472" customWidth="1"/>
    <col min="6925" max="7168" width="8.88671875" style="472"/>
    <col min="7169" max="7169" width="27.44140625" style="472" customWidth="1"/>
    <col min="7170" max="7170" width="12" style="472" customWidth="1"/>
    <col min="7171" max="7171" width="13.21875" style="472" customWidth="1"/>
    <col min="7172" max="7172" width="14.44140625" style="472" customWidth="1"/>
    <col min="7173" max="7173" width="11" style="472" customWidth="1"/>
    <col min="7174" max="7174" width="12.44140625" style="472" customWidth="1"/>
    <col min="7175" max="7175" width="10" style="472" customWidth="1"/>
    <col min="7176" max="7176" width="6.44140625" style="472" customWidth="1"/>
    <col min="7177" max="7177" width="4" style="472" customWidth="1"/>
    <col min="7178" max="7178" width="3.44140625" style="472" customWidth="1"/>
    <col min="7179" max="7179" width="19" style="472" customWidth="1"/>
    <col min="7180" max="7180" width="9.5546875" style="472" customWidth="1"/>
    <col min="7181" max="7424" width="8.88671875" style="472"/>
    <col min="7425" max="7425" width="27.44140625" style="472" customWidth="1"/>
    <col min="7426" max="7426" width="12" style="472" customWidth="1"/>
    <col min="7427" max="7427" width="13.21875" style="472" customWidth="1"/>
    <col min="7428" max="7428" width="14.44140625" style="472" customWidth="1"/>
    <col min="7429" max="7429" width="11" style="472" customWidth="1"/>
    <col min="7430" max="7430" width="12.44140625" style="472" customWidth="1"/>
    <col min="7431" max="7431" width="10" style="472" customWidth="1"/>
    <col min="7432" max="7432" width="6.44140625" style="472" customWidth="1"/>
    <col min="7433" max="7433" width="4" style="472" customWidth="1"/>
    <col min="7434" max="7434" width="3.44140625" style="472" customWidth="1"/>
    <col min="7435" max="7435" width="19" style="472" customWidth="1"/>
    <col min="7436" max="7436" width="9.5546875" style="472" customWidth="1"/>
    <col min="7437" max="7680" width="8.88671875" style="472"/>
    <col min="7681" max="7681" width="27.44140625" style="472" customWidth="1"/>
    <col min="7682" max="7682" width="12" style="472" customWidth="1"/>
    <col min="7683" max="7683" width="13.21875" style="472" customWidth="1"/>
    <col min="7684" max="7684" width="14.44140625" style="472" customWidth="1"/>
    <col min="7685" max="7685" width="11" style="472" customWidth="1"/>
    <col min="7686" max="7686" width="12.44140625" style="472" customWidth="1"/>
    <col min="7687" max="7687" width="10" style="472" customWidth="1"/>
    <col min="7688" max="7688" width="6.44140625" style="472" customWidth="1"/>
    <col min="7689" max="7689" width="4" style="472" customWidth="1"/>
    <col min="7690" max="7690" width="3.44140625" style="472" customWidth="1"/>
    <col min="7691" max="7691" width="19" style="472" customWidth="1"/>
    <col min="7692" max="7692" width="9.5546875" style="472" customWidth="1"/>
    <col min="7693" max="7936" width="8.88671875" style="472"/>
    <col min="7937" max="7937" width="27.44140625" style="472" customWidth="1"/>
    <col min="7938" max="7938" width="12" style="472" customWidth="1"/>
    <col min="7939" max="7939" width="13.21875" style="472" customWidth="1"/>
    <col min="7940" max="7940" width="14.44140625" style="472" customWidth="1"/>
    <col min="7941" max="7941" width="11" style="472" customWidth="1"/>
    <col min="7942" max="7942" width="12.44140625" style="472" customWidth="1"/>
    <col min="7943" max="7943" width="10" style="472" customWidth="1"/>
    <col min="7944" max="7944" width="6.44140625" style="472" customWidth="1"/>
    <col min="7945" max="7945" width="4" style="472" customWidth="1"/>
    <col min="7946" max="7946" width="3.44140625" style="472" customWidth="1"/>
    <col min="7947" max="7947" width="19" style="472" customWidth="1"/>
    <col min="7948" max="7948" width="9.5546875" style="472" customWidth="1"/>
    <col min="7949" max="8192" width="8.88671875" style="472"/>
    <col min="8193" max="8193" width="27.44140625" style="472" customWidth="1"/>
    <col min="8194" max="8194" width="12" style="472" customWidth="1"/>
    <col min="8195" max="8195" width="13.21875" style="472" customWidth="1"/>
    <col min="8196" max="8196" width="14.44140625" style="472" customWidth="1"/>
    <col min="8197" max="8197" width="11" style="472" customWidth="1"/>
    <col min="8198" max="8198" width="12.44140625" style="472" customWidth="1"/>
    <col min="8199" max="8199" width="10" style="472" customWidth="1"/>
    <col min="8200" max="8200" width="6.44140625" style="472" customWidth="1"/>
    <col min="8201" max="8201" width="4" style="472" customWidth="1"/>
    <col min="8202" max="8202" width="3.44140625" style="472" customWidth="1"/>
    <col min="8203" max="8203" width="19" style="472" customWidth="1"/>
    <col min="8204" max="8204" width="9.5546875" style="472" customWidth="1"/>
    <col min="8205" max="8448" width="8.88671875" style="472"/>
    <col min="8449" max="8449" width="27.44140625" style="472" customWidth="1"/>
    <col min="8450" max="8450" width="12" style="472" customWidth="1"/>
    <col min="8451" max="8451" width="13.21875" style="472" customWidth="1"/>
    <col min="8452" max="8452" width="14.44140625" style="472" customWidth="1"/>
    <col min="8453" max="8453" width="11" style="472" customWidth="1"/>
    <col min="8454" max="8454" width="12.44140625" style="472" customWidth="1"/>
    <col min="8455" max="8455" width="10" style="472" customWidth="1"/>
    <col min="8456" max="8456" width="6.44140625" style="472" customWidth="1"/>
    <col min="8457" max="8457" width="4" style="472" customWidth="1"/>
    <col min="8458" max="8458" width="3.44140625" style="472" customWidth="1"/>
    <col min="8459" max="8459" width="19" style="472" customWidth="1"/>
    <col min="8460" max="8460" width="9.5546875" style="472" customWidth="1"/>
    <col min="8461" max="8704" width="8.88671875" style="472"/>
    <col min="8705" max="8705" width="27.44140625" style="472" customWidth="1"/>
    <col min="8706" max="8706" width="12" style="472" customWidth="1"/>
    <col min="8707" max="8707" width="13.21875" style="472" customWidth="1"/>
    <col min="8708" max="8708" width="14.44140625" style="472" customWidth="1"/>
    <col min="8709" max="8709" width="11" style="472" customWidth="1"/>
    <col min="8710" max="8710" width="12.44140625" style="472" customWidth="1"/>
    <col min="8711" max="8711" width="10" style="472" customWidth="1"/>
    <col min="8712" max="8712" width="6.44140625" style="472" customWidth="1"/>
    <col min="8713" max="8713" width="4" style="472" customWidth="1"/>
    <col min="8714" max="8714" width="3.44140625" style="472" customWidth="1"/>
    <col min="8715" max="8715" width="19" style="472" customWidth="1"/>
    <col min="8716" max="8716" width="9.5546875" style="472" customWidth="1"/>
    <col min="8717" max="8960" width="8.88671875" style="472"/>
    <col min="8961" max="8961" width="27.44140625" style="472" customWidth="1"/>
    <col min="8962" max="8962" width="12" style="472" customWidth="1"/>
    <col min="8963" max="8963" width="13.21875" style="472" customWidth="1"/>
    <col min="8964" max="8964" width="14.44140625" style="472" customWidth="1"/>
    <col min="8965" max="8965" width="11" style="472" customWidth="1"/>
    <col min="8966" max="8966" width="12.44140625" style="472" customWidth="1"/>
    <col min="8967" max="8967" width="10" style="472" customWidth="1"/>
    <col min="8968" max="8968" width="6.44140625" style="472" customWidth="1"/>
    <col min="8969" max="8969" width="4" style="472" customWidth="1"/>
    <col min="8970" max="8970" width="3.44140625" style="472" customWidth="1"/>
    <col min="8971" max="8971" width="19" style="472" customWidth="1"/>
    <col min="8972" max="8972" width="9.5546875" style="472" customWidth="1"/>
    <col min="8973" max="9216" width="8.88671875" style="472"/>
    <col min="9217" max="9217" width="27.44140625" style="472" customWidth="1"/>
    <col min="9218" max="9218" width="12" style="472" customWidth="1"/>
    <col min="9219" max="9219" width="13.21875" style="472" customWidth="1"/>
    <col min="9220" max="9220" width="14.44140625" style="472" customWidth="1"/>
    <col min="9221" max="9221" width="11" style="472" customWidth="1"/>
    <col min="9222" max="9222" width="12.44140625" style="472" customWidth="1"/>
    <col min="9223" max="9223" width="10" style="472" customWidth="1"/>
    <col min="9224" max="9224" width="6.44140625" style="472" customWidth="1"/>
    <col min="9225" max="9225" width="4" style="472" customWidth="1"/>
    <col min="9226" max="9226" width="3.44140625" style="472" customWidth="1"/>
    <col min="9227" max="9227" width="19" style="472" customWidth="1"/>
    <col min="9228" max="9228" width="9.5546875" style="472" customWidth="1"/>
    <col min="9229" max="9472" width="8.88671875" style="472"/>
    <col min="9473" max="9473" width="27.44140625" style="472" customWidth="1"/>
    <col min="9474" max="9474" width="12" style="472" customWidth="1"/>
    <col min="9475" max="9475" width="13.21875" style="472" customWidth="1"/>
    <col min="9476" max="9476" width="14.44140625" style="472" customWidth="1"/>
    <col min="9477" max="9477" width="11" style="472" customWidth="1"/>
    <col min="9478" max="9478" width="12.44140625" style="472" customWidth="1"/>
    <col min="9479" max="9479" width="10" style="472" customWidth="1"/>
    <col min="9480" max="9480" width="6.44140625" style="472" customWidth="1"/>
    <col min="9481" max="9481" width="4" style="472" customWidth="1"/>
    <col min="9482" max="9482" width="3.44140625" style="472" customWidth="1"/>
    <col min="9483" max="9483" width="19" style="472" customWidth="1"/>
    <col min="9484" max="9484" width="9.5546875" style="472" customWidth="1"/>
    <col min="9485" max="9728" width="8.88671875" style="472"/>
    <col min="9729" max="9729" width="27.44140625" style="472" customWidth="1"/>
    <col min="9730" max="9730" width="12" style="472" customWidth="1"/>
    <col min="9731" max="9731" width="13.21875" style="472" customWidth="1"/>
    <col min="9732" max="9732" width="14.44140625" style="472" customWidth="1"/>
    <col min="9733" max="9733" width="11" style="472" customWidth="1"/>
    <col min="9734" max="9734" width="12.44140625" style="472" customWidth="1"/>
    <col min="9735" max="9735" width="10" style="472" customWidth="1"/>
    <col min="9736" max="9736" width="6.44140625" style="472" customWidth="1"/>
    <col min="9737" max="9737" width="4" style="472" customWidth="1"/>
    <col min="9738" max="9738" width="3.44140625" style="472" customWidth="1"/>
    <col min="9739" max="9739" width="19" style="472" customWidth="1"/>
    <col min="9740" max="9740" width="9.5546875" style="472" customWidth="1"/>
    <col min="9741" max="9984" width="8.88671875" style="472"/>
    <col min="9985" max="9985" width="27.44140625" style="472" customWidth="1"/>
    <col min="9986" max="9986" width="12" style="472" customWidth="1"/>
    <col min="9987" max="9987" width="13.21875" style="472" customWidth="1"/>
    <col min="9988" max="9988" width="14.44140625" style="472" customWidth="1"/>
    <col min="9989" max="9989" width="11" style="472" customWidth="1"/>
    <col min="9990" max="9990" width="12.44140625" style="472" customWidth="1"/>
    <col min="9991" max="9991" width="10" style="472" customWidth="1"/>
    <col min="9992" max="9992" width="6.44140625" style="472" customWidth="1"/>
    <col min="9993" max="9993" width="4" style="472" customWidth="1"/>
    <col min="9994" max="9994" width="3.44140625" style="472" customWidth="1"/>
    <col min="9995" max="9995" width="19" style="472" customWidth="1"/>
    <col min="9996" max="9996" width="9.5546875" style="472" customWidth="1"/>
    <col min="9997" max="10240" width="8.88671875" style="472"/>
    <col min="10241" max="10241" width="27.44140625" style="472" customWidth="1"/>
    <col min="10242" max="10242" width="12" style="472" customWidth="1"/>
    <col min="10243" max="10243" width="13.21875" style="472" customWidth="1"/>
    <col min="10244" max="10244" width="14.44140625" style="472" customWidth="1"/>
    <col min="10245" max="10245" width="11" style="472" customWidth="1"/>
    <col min="10246" max="10246" width="12.44140625" style="472" customWidth="1"/>
    <col min="10247" max="10247" width="10" style="472" customWidth="1"/>
    <col min="10248" max="10248" width="6.44140625" style="472" customWidth="1"/>
    <col min="10249" max="10249" width="4" style="472" customWidth="1"/>
    <col min="10250" max="10250" width="3.44140625" style="472" customWidth="1"/>
    <col min="10251" max="10251" width="19" style="472" customWidth="1"/>
    <col min="10252" max="10252" width="9.5546875" style="472" customWidth="1"/>
    <col min="10253" max="10496" width="8.88671875" style="472"/>
    <col min="10497" max="10497" width="27.44140625" style="472" customWidth="1"/>
    <col min="10498" max="10498" width="12" style="472" customWidth="1"/>
    <col min="10499" max="10499" width="13.21875" style="472" customWidth="1"/>
    <col min="10500" max="10500" width="14.44140625" style="472" customWidth="1"/>
    <col min="10501" max="10501" width="11" style="472" customWidth="1"/>
    <col min="10502" max="10502" width="12.44140625" style="472" customWidth="1"/>
    <col min="10503" max="10503" width="10" style="472" customWidth="1"/>
    <col min="10504" max="10504" width="6.44140625" style="472" customWidth="1"/>
    <col min="10505" max="10505" width="4" style="472" customWidth="1"/>
    <col min="10506" max="10506" width="3.44140625" style="472" customWidth="1"/>
    <col min="10507" max="10507" width="19" style="472" customWidth="1"/>
    <col min="10508" max="10508" width="9.5546875" style="472" customWidth="1"/>
    <col min="10509" max="10752" width="8.88671875" style="472"/>
    <col min="10753" max="10753" width="27.44140625" style="472" customWidth="1"/>
    <col min="10754" max="10754" width="12" style="472" customWidth="1"/>
    <col min="10755" max="10755" width="13.21875" style="472" customWidth="1"/>
    <col min="10756" max="10756" width="14.44140625" style="472" customWidth="1"/>
    <col min="10757" max="10757" width="11" style="472" customWidth="1"/>
    <col min="10758" max="10758" width="12.44140625" style="472" customWidth="1"/>
    <col min="10759" max="10759" width="10" style="472" customWidth="1"/>
    <col min="10760" max="10760" width="6.44140625" style="472" customWidth="1"/>
    <col min="10761" max="10761" width="4" style="472" customWidth="1"/>
    <col min="10762" max="10762" width="3.44140625" style="472" customWidth="1"/>
    <col min="10763" max="10763" width="19" style="472" customWidth="1"/>
    <col min="10764" max="10764" width="9.5546875" style="472" customWidth="1"/>
    <col min="10765" max="11008" width="8.88671875" style="472"/>
    <col min="11009" max="11009" width="27.44140625" style="472" customWidth="1"/>
    <col min="11010" max="11010" width="12" style="472" customWidth="1"/>
    <col min="11011" max="11011" width="13.21875" style="472" customWidth="1"/>
    <col min="11012" max="11012" width="14.44140625" style="472" customWidth="1"/>
    <col min="11013" max="11013" width="11" style="472" customWidth="1"/>
    <col min="11014" max="11014" width="12.44140625" style="472" customWidth="1"/>
    <col min="11015" max="11015" width="10" style="472" customWidth="1"/>
    <col min="11016" max="11016" width="6.44140625" style="472" customWidth="1"/>
    <col min="11017" max="11017" width="4" style="472" customWidth="1"/>
    <col min="11018" max="11018" width="3.44140625" style="472" customWidth="1"/>
    <col min="11019" max="11019" width="19" style="472" customWidth="1"/>
    <col min="11020" max="11020" width="9.5546875" style="472" customWidth="1"/>
    <col min="11021" max="11264" width="8.88671875" style="472"/>
    <col min="11265" max="11265" width="27.44140625" style="472" customWidth="1"/>
    <col min="11266" max="11266" width="12" style="472" customWidth="1"/>
    <col min="11267" max="11267" width="13.21875" style="472" customWidth="1"/>
    <col min="11268" max="11268" width="14.44140625" style="472" customWidth="1"/>
    <col min="11269" max="11269" width="11" style="472" customWidth="1"/>
    <col min="11270" max="11270" width="12.44140625" style="472" customWidth="1"/>
    <col min="11271" max="11271" width="10" style="472" customWidth="1"/>
    <col min="11272" max="11272" width="6.44140625" style="472" customWidth="1"/>
    <col min="11273" max="11273" width="4" style="472" customWidth="1"/>
    <col min="11274" max="11274" width="3.44140625" style="472" customWidth="1"/>
    <col min="11275" max="11275" width="19" style="472" customWidth="1"/>
    <col min="11276" max="11276" width="9.5546875" style="472" customWidth="1"/>
    <col min="11277" max="11520" width="8.88671875" style="472"/>
    <col min="11521" max="11521" width="27.44140625" style="472" customWidth="1"/>
    <col min="11522" max="11522" width="12" style="472" customWidth="1"/>
    <col min="11523" max="11523" width="13.21875" style="472" customWidth="1"/>
    <col min="11524" max="11524" width="14.44140625" style="472" customWidth="1"/>
    <col min="11525" max="11525" width="11" style="472" customWidth="1"/>
    <col min="11526" max="11526" width="12.44140625" style="472" customWidth="1"/>
    <col min="11527" max="11527" width="10" style="472" customWidth="1"/>
    <col min="11528" max="11528" width="6.44140625" style="472" customWidth="1"/>
    <col min="11529" max="11529" width="4" style="472" customWidth="1"/>
    <col min="11530" max="11530" width="3.44140625" style="472" customWidth="1"/>
    <col min="11531" max="11531" width="19" style="472" customWidth="1"/>
    <col min="11532" max="11532" width="9.5546875" style="472" customWidth="1"/>
    <col min="11533" max="11776" width="8.88671875" style="472"/>
    <col min="11777" max="11777" width="27.44140625" style="472" customWidth="1"/>
    <col min="11778" max="11778" width="12" style="472" customWidth="1"/>
    <col min="11779" max="11779" width="13.21875" style="472" customWidth="1"/>
    <col min="11780" max="11780" width="14.44140625" style="472" customWidth="1"/>
    <col min="11781" max="11781" width="11" style="472" customWidth="1"/>
    <col min="11782" max="11782" width="12.44140625" style="472" customWidth="1"/>
    <col min="11783" max="11783" width="10" style="472" customWidth="1"/>
    <col min="11784" max="11784" width="6.44140625" style="472" customWidth="1"/>
    <col min="11785" max="11785" width="4" style="472" customWidth="1"/>
    <col min="11786" max="11786" width="3.44140625" style="472" customWidth="1"/>
    <col min="11787" max="11787" width="19" style="472" customWidth="1"/>
    <col min="11788" max="11788" width="9.5546875" style="472" customWidth="1"/>
    <col min="11789" max="12032" width="8.88671875" style="472"/>
    <col min="12033" max="12033" width="27.44140625" style="472" customWidth="1"/>
    <col min="12034" max="12034" width="12" style="472" customWidth="1"/>
    <col min="12035" max="12035" width="13.21875" style="472" customWidth="1"/>
    <col min="12036" max="12036" width="14.44140625" style="472" customWidth="1"/>
    <col min="12037" max="12037" width="11" style="472" customWidth="1"/>
    <col min="12038" max="12038" width="12.44140625" style="472" customWidth="1"/>
    <col min="12039" max="12039" width="10" style="472" customWidth="1"/>
    <col min="12040" max="12040" width="6.44140625" style="472" customWidth="1"/>
    <col min="12041" max="12041" width="4" style="472" customWidth="1"/>
    <col min="12042" max="12042" width="3.44140625" style="472" customWidth="1"/>
    <col min="12043" max="12043" width="19" style="472" customWidth="1"/>
    <col min="12044" max="12044" width="9.5546875" style="472" customWidth="1"/>
    <col min="12045" max="12288" width="8.88671875" style="472"/>
    <col min="12289" max="12289" width="27.44140625" style="472" customWidth="1"/>
    <col min="12290" max="12290" width="12" style="472" customWidth="1"/>
    <col min="12291" max="12291" width="13.21875" style="472" customWidth="1"/>
    <col min="12292" max="12292" width="14.44140625" style="472" customWidth="1"/>
    <col min="12293" max="12293" width="11" style="472" customWidth="1"/>
    <col min="12294" max="12294" width="12.44140625" style="472" customWidth="1"/>
    <col min="12295" max="12295" width="10" style="472" customWidth="1"/>
    <col min="12296" max="12296" width="6.44140625" style="472" customWidth="1"/>
    <col min="12297" max="12297" width="4" style="472" customWidth="1"/>
    <col min="12298" max="12298" width="3.44140625" style="472" customWidth="1"/>
    <col min="12299" max="12299" width="19" style="472" customWidth="1"/>
    <col min="12300" max="12300" width="9.5546875" style="472" customWidth="1"/>
    <col min="12301" max="12544" width="8.88671875" style="472"/>
    <col min="12545" max="12545" width="27.44140625" style="472" customWidth="1"/>
    <col min="12546" max="12546" width="12" style="472" customWidth="1"/>
    <col min="12547" max="12547" width="13.21875" style="472" customWidth="1"/>
    <col min="12548" max="12548" width="14.44140625" style="472" customWidth="1"/>
    <col min="12549" max="12549" width="11" style="472" customWidth="1"/>
    <col min="12550" max="12550" width="12.44140625" style="472" customWidth="1"/>
    <col min="12551" max="12551" width="10" style="472" customWidth="1"/>
    <col min="12552" max="12552" width="6.44140625" style="472" customWidth="1"/>
    <col min="12553" max="12553" width="4" style="472" customWidth="1"/>
    <col min="12554" max="12554" width="3.44140625" style="472" customWidth="1"/>
    <col min="12555" max="12555" width="19" style="472" customWidth="1"/>
    <col min="12556" max="12556" width="9.5546875" style="472" customWidth="1"/>
    <col min="12557" max="12800" width="8.88671875" style="472"/>
    <col min="12801" max="12801" width="27.44140625" style="472" customWidth="1"/>
    <col min="12802" max="12802" width="12" style="472" customWidth="1"/>
    <col min="12803" max="12803" width="13.21875" style="472" customWidth="1"/>
    <col min="12804" max="12804" width="14.44140625" style="472" customWidth="1"/>
    <col min="12805" max="12805" width="11" style="472" customWidth="1"/>
    <col min="12806" max="12806" width="12.44140625" style="472" customWidth="1"/>
    <col min="12807" max="12807" width="10" style="472" customWidth="1"/>
    <col min="12808" max="12808" width="6.44140625" style="472" customWidth="1"/>
    <col min="12809" max="12809" width="4" style="472" customWidth="1"/>
    <col min="12810" max="12810" width="3.44140625" style="472" customWidth="1"/>
    <col min="12811" max="12811" width="19" style="472" customWidth="1"/>
    <col min="12812" max="12812" width="9.5546875" style="472" customWidth="1"/>
    <col min="12813" max="13056" width="8.88671875" style="472"/>
    <col min="13057" max="13057" width="27.44140625" style="472" customWidth="1"/>
    <col min="13058" max="13058" width="12" style="472" customWidth="1"/>
    <col min="13059" max="13059" width="13.21875" style="472" customWidth="1"/>
    <col min="13060" max="13060" width="14.44140625" style="472" customWidth="1"/>
    <col min="13061" max="13061" width="11" style="472" customWidth="1"/>
    <col min="13062" max="13062" width="12.44140625" style="472" customWidth="1"/>
    <col min="13063" max="13063" width="10" style="472" customWidth="1"/>
    <col min="13064" max="13064" width="6.44140625" style="472" customWidth="1"/>
    <col min="13065" max="13065" width="4" style="472" customWidth="1"/>
    <col min="13066" max="13066" width="3.44140625" style="472" customWidth="1"/>
    <col min="13067" max="13067" width="19" style="472" customWidth="1"/>
    <col min="13068" max="13068" width="9.5546875" style="472" customWidth="1"/>
    <col min="13069" max="13312" width="8.88671875" style="472"/>
    <col min="13313" max="13313" width="27.44140625" style="472" customWidth="1"/>
    <col min="13314" max="13314" width="12" style="472" customWidth="1"/>
    <col min="13315" max="13315" width="13.21875" style="472" customWidth="1"/>
    <col min="13316" max="13316" width="14.44140625" style="472" customWidth="1"/>
    <col min="13317" max="13317" width="11" style="472" customWidth="1"/>
    <col min="13318" max="13318" width="12.44140625" style="472" customWidth="1"/>
    <col min="13319" max="13319" width="10" style="472" customWidth="1"/>
    <col min="13320" max="13320" width="6.44140625" style="472" customWidth="1"/>
    <col min="13321" max="13321" width="4" style="472" customWidth="1"/>
    <col min="13322" max="13322" width="3.44140625" style="472" customWidth="1"/>
    <col min="13323" max="13323" width="19" style="472" customWidth="1"/>
    <col min="13324" max="13324" width="9.5546875" style="472" customWidth="1"/>
    <col min="13325" max="13568" width="8.88671875" style="472"/>
    <col min="13569" max="13569" width="27.44140625" style="472" customWidth="1"/>
    <col min="13570" max="13570" width="12" style="472" customWidth="1"/>
    <col min="13571" max="13571" width="13.21875" style="472" customWidth="1"/>
    <col min="13572" max="13572" width="14.44140625" style="472" customWidth="1"/>
    <col min="13573" max="13573" width="11" style="472" customWidth="1"/>
    <col min="13574" max="13574" width="12.44140625" style="472" customWidth="1"/>
    <col min="13575" max="13575" width="10" style="472" customWidth="1"/>
    <col min="13576" max="13576" width="6.44140625" style="472" customWidth="1"/>
    <col min="13577" max="13577" width="4" style="472" customWidth="1"/>
    <col min="13578" max="13578" width="3.44140625" style="472" customWidth="1"/>
    <col min="13579" max="13579" width="19" style="472" customWidth="1"/>
    <col min="13580" max="13580" width="9.5546875" style="472" customWidth="1"/>
    <col min="13581" max="13824" width="8.88671875" style="472"/>
    <col min="13825" max="13825" width="27.44140625" style="472" customWidth="1"/>
    <col min="13826" max="13826" width="12" style="472" customWidth="1"/>
    <col min="13827" max="13827" width="13.21875" style="472" customWidth="1"/>
    <col min="13828" max="13828" width="14.44140625" style="472" customWidth="1"/>
    <col min="13829" max="13829" width="11" style="472" customWidth="1"/>
    <col min="13830" max="13830" width="12.44140625" style="472" customWidth="1"/>
    <col min="13831" max="13831" width="10" style="472" customWidth="1"/>
    <col min="13832" max="13832" width="6.44140625" style="472" customWidth="1"/>
    <col min="13833" max="13833" width="4" style="472" customWidth="1"/>
    <col min="13834" max="13834" width="3.44140625" style="472" customWidth="1"/>
    <col min="13835" max="13835" width="19" style="472" customWidth="1"/>
    <col min="13836" max="13836" width="9.5546875" style="472" customWidth="1"/>
    <col min="13837" max="14080" width="8.88671875" style="472"/>
    <col min="14081" max="14081" width="27.44140625" style="472" customWidth="1"/>
    <col min="14082" max="14082" width="12" style="472" customWidth="1"/>
    <col min="14083" max="14083" width="13.21875" style="472" customWidth="1"/>
    <col min="14084" max="14084" width="14.44140625" style="472" customWidth="1"/>
    <col min="14085" max="14085" width="11" style="472" customWidth="1"/>
    <col min="14086" max="14086" width="12.44140625" style="472" customWidth="1"/>
    <col min="14087" max="14087" width="10" style="472" customWidth="1"/>
    <col min="14088" max="14088" width="6.44140625" style="472" customWidth="1"/>
    <col min="14089" max="14089" width="4" style="472" customWidth="1"/>
    <col min="14090" max="14090" width="3.44140625" style="472" customWidth="1"/>
    <col min="14091" max="14091" width="19" style="472" customWidth="1"/>
    <col min="14092" max="14092" width="9.5546875" style="472" customWidth="1"/>
    <col min="14093" max="14336" width="8.88671875" style="472"/>
    <col min="14337" max="14337" width="27.44140625" style="472" customWidth="1"/>
    <col min="14338" max="14338" width="12" style="472" customWidth="1"/>
    <col min="14339" max="14339" width="13.21875" style="472" customWidth="1"/>
    <col min="14340" max="14340" width="14.44140625" style="472" customWidth="1"/>
    <col min="14341" max="14341" width="11" style="472" customWidth="1"/>
    <col min="14342" max="14342" width="12.44140625" style="472" customWidth="1"/>
    <col min="14343" max="14343" width="10" style="472" customWidth="1"/>
    <col min="14344" max="14344" width="6.44140625" style="472" customWidth="1"/>
    <col min="14345" max="14345" width="4" style="472" customWidth="1"/>
    <col min="14346" max="14346" width="3.44140625" style="472" customWidth="1"/>
    <col min="14347" max="14347" width="19" style="472" customWidth="1"/>
    <col min="14348" max="14348" width="9.5546875" style="472" customWidth="1"/>
    <col min="14349" max="14592" width="8.88671875" style="472"/>
    <col min="14593" max="14593" width="27.44140625" style="472" customWidth="1"/>
    <col min="14594" max="14594" width="12" style="472" customWidth="1"/>
    <col min="14595" max="14595" width="13.21875" style="472" customWidth="1"/>
    <col min="14596" max="14596" width="14.44140625" style="472" customWidth="1"/>
    <col min="14597" max="14597" width="11" style="472" customWidth="1"/>
    <col min="14598" max="14598" width="12.44140625" style="472" customWidth="1"/>
    <col min="14599" max="14599" width="10" style="472" customWidth="1"/>
    <col min="14600" max="14600" width="6.44140625" style="472" customWidth="1"/>
    <col min="14601" max="14601" width="4" style="472" customWidth="1"/>
    <col min="14602" max="14602" width="3.44140625" style="472" customWidth="1"/>
    <col min="14603" max="14603" width="19" style="472" customWidth="1"/>
    <col min="14604" max="14604" width="9.5546875" style="472" customWidth="1"/>
    <col min="14605" max="14848" width="8.88671875" style="472"/>
    <col min="14849" max="14849" width="27.44140625" style="472" customWidth="1"/>
    <col min="14850" max="14850" width="12" style="472" customWidth="1"/>
    <col min="14851" max="14851" width="13.21875" style="472" customWidth="1"/>
    <col min="14852" max="14852" width="14.44140625" style="472" customWidth="1"/>
    <col min="14853" max="14853" width="11" style="472" customWidth="1"/>
    <col min="14854" max="14854" width="12.44140625" style="472" customWidth="1"/>
    <col min="14855" max="14855" width="10" style="472" customWidth="1"/>
    <col min="14856" max="14856" width="6.44140625" style="472" customWidth="1"/>
    <col min="14857" max="14857" width="4" style="472" customWidth="1"/>
    <col min="14858" max="14858" width="3.44140625" style="472" customWidth="1"/>
    <col min="14859" max="14859" width="19" style="472" customWidth="1"/>
    <col min="14860" max="14860" width="9.5546875" style="472" customWidth="1"/>
    <col min="14861" max="15104" width="8.88671875" style="472"/>
    <col min="15105" max="15105" width="27.44140625" style="472" customWidth="1"/>
    <col min="15106" max="15106" width="12" style="472" customWidth="1"/>
    <col min="15107" max="15107" width="13.21875" style="472" customWidth="1"/>
    <col min="15108" max="15108" width="14.44140625" style="472" customWidth="1"/>
    <col min="15109" max="15109" width="11" style="472" customWidth="1"/>
    <col min="15110" max="15110" width="12.44140625" style="472" customWidth="1"/>
    <col min="15111" max="15111" width="10" style="472" customWidth="1"/>
    <col min="15112" max="15112" width="6.44140625" style="472" customWidth="1"/>
    <col min="15113" max="15113" width="4" style="472" customWidth="1"/>
    <col min="15114" max="15114" width="3.44140625" style="472" customWidth="1"/>
    <col min="15115" max="15115" width="19" style="472" customWidth="1"/>
    <col min="15116" max="15116" width="9.5546875" style="472" customWidth="1"/>
    <col min="15117" max="15360" width="8.88671875" style="472"/>
    <col min="15361" max="15361" width="27.44140625" style="472" customWidth="1"/>
    <col min="15362" max="15362" width="12" style="472" customWidth="1"/>
    <col min="15363" max="15363" width="13.21875" style="472" customWidth="1"/>
    <col min="15364" max="15364" width="14.44140625" style="472" customWidth="1"/>
    <col min="15365" max="15365" width="11" style="472" customWidth="1"/>
    <col min="15366" max="15366" width="12.44140625" style="472" customWidth="1"/>
    <col min="15367" max="15367" width="10" style="472" customWidth="1"/>
    <col min="15368" max="15368" width="6.44140625" style="472" customWidth="1"/>
    <col min="15369" max="15369" width="4" style="472" customWidth="1"/>
    <col min="15370" max="15370" width="3.44140625" style="472" customWidth="1"/>
    <col min="15371" max="15371" width="19" style="472" customWidth="1"/>
    <col min="15372" max="15372" width="9.5546875" style="472" customWidth="1"/>
    <col min="15373" max="15616" width="8.88671875" style="472"/>
    <col min="15617" max="15617" width="27.44140625" style="472" customWidth="1"/>
    <col min="15618" max="15618" width="12" style="472" customWidth="1"/>
    <col min="15619" max="15619" width="13.21875" style="472" customWidth="1"/>
    <col min="15620" max="15620" width="14.44140625" style="472" customWidth="1"/>
    <col min="15621" max="15621" width="11" style="472" customWidth="1"/>
    <col min="15622" max="15622" width="12.44140625" style="472" customWidth="1"/>
    <col min="15623" max="15623" width="10" style="472" customWidth="1"/>
    <col min="15624" max="15624" width="6.44140625" style="472" customWidth="1"/>
    <col min="15625" max="15625" width="4" style="472" customWidth="1"/>
    <col min="15626" max="15626" width="3.44140625" style="472" customWidth="1"/>
    <col min="15627" max="15627" width="19" style="472" customWidth="1"/>
    <col min="15628" max="15628" width="9.5546875" style="472" customWidth="1"/>
    <col min="15629" max="15872" width="8.88671875" style="472"/>
    <col min="15873" max="15873" width="27.44140625" style="472" customWidth="1"/>
    <col min="15874" max="15874" width="12" style="472" customWidth="1"/>
    <col min="15875" max="15875" width="13.21875" style="472" customWidth="1"/>
    <col min="15876" max="15876" width="14.44140625" style="472" customWidth="1"/>
    <col min="15877" max="15877" width="11" style="472" customWidth="1"/>
    <col min="15878" max="15878" width="12.44140625" style="472" customWidth="1"/>
    <col min="15879" max="15879" width="10" style="472" customWidth="1"/>
    <col min="15880" max="15880" width="6.44140625" style="472" customWidth="1"/>
    <col min="15881" max="15881" width="4" style="472" customWidth="1"/>
    <col min="15882" max="15882" width="3.44140625" style="472" customWidth="1"/>
    <col min="15883" max="15883" width="19" style="472" customWidth="1"/>
    <col min="15884" max="15884" width="9.5546875" style="472" customWidth="1"/>
    <col min="15885" max="16128" width="8.88671875" style="472"/>
    <col min="16129" max="16129" width="27.44140625" style="472" customWidth="1"/>
    <col min="16130" max="16130" width="12" style="472" customWidth="1"/>
    <col min="16131" max="16131" width="13.21875" style="472" customWidth="1"/>
    <col min="16132" max="16132" width="14.44140625" style="472" customWidth="1"/>
    <col min="16133" max="16133" width="11" style="472" customWidth="1"/>
    <col min="16134" max="16134" width="12.44140625" style="472" customWidth="1"/>
    <col min="16135" max="16135" width="10" style="472" customWidth="1"/>
    <col min="16136" max="16136" width="6.44140625" style="472" customWidth="1"/>
    <col min="16137" max="16137" width="4" style="472" customWidth="1"/>
    <col min="16138" max="16138" width="3.44140625" style="472" customWidth="1"/>
    <col min="16139" max="16139" width="19" style="472" customWidth="1"/>
    <col min="16140" max="16140" width="9.5546875" style="472" customWidth="1"/>
    <col min="16141" max="16384" width="8.88671875" style="472"/>
  </cols>
  <sheetData>
    <row r="1" spans="1:11" x14ac:dyDescent="0.25">
      <c r="A1" s="674" t="s">
        <v>393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</row>
    <row r="2" spans="1:11" x14ac:dyDescent="0.25">
      <c r="B2" s="473"/>
      <c r="C2" s="674" t="s">
        <v>394</v>
      </c>
      <c r="D2" s="674"/>
      <c r="E2" s="674"/>
      <c r="F2" s="674"/>
      <c r="G2" s="674"/>
      <c r="H2" s="674"/>
      <c r="I2" s="675"/>
      <c r="J2" s="676"/>
      <c r="K2" s="676"/>
    </row>
    <row r="3" spans="1:11" x14ac:dyDescent="0.25">
      <c r="B3" s="474"/>
      <c r="C3" s="678" t="s">
        <v>395</v>
      </c>
      <c r="D3" s="678"/>
      <c r="E3" s="678"/>
      <c r="F3" s="678"/>
      <c r="G3" s="678"/>
      <c r="H3" s="678"/>
      <c r="I3" s="676"/>
      <c r="J3" s="676"/>
      <c r="K3" s="676"/>
    </row>
    <row r="4" spans="1:11" ht="17.399999999999999" x14ac:dyDescent="0.3">
      <c r="B4" s="473"/>
      <c r="C4" s="679" t="s">
        <v>333</v>
      </c>
      <c r="D4" s="680"/>
      <c r="E4" s="680"/>
      <c r="F4" s="680"/>
      <c r="G4" s="680"/>
      <c r="H4" s="680"/>
      <c r="I4" s="676"/>
      <c r="J4" s="676"/>
      <c r="K4" s="676"/>
    </row>
    <row r="5" spans="1:11" x14ac:dyDescent="0.25">
      <c r="A5" s="474"/>
      <c r="B5" s="474"/>
      <c r="C5" s="674"/>
      <c r="D5" s="674"/>
      <c r="E5" s="674"/>
      <c r="F5" s="674"/>
      <c r="G5" s="674"/>
      <c r="H5" s="674"/>
      <c r="I5" s="677"/>
      <c r="J5" s="677"/>
      <c r="K5" s="677"/>
    </row>
    <row r="6" spans="1:11" ht="24" customHeight="1" x14ac:dyDescent="0.25">
      <c r="A6" s="474"/>
      <c r="B6" s="474"/>
      <c r="C6" s="674" t="s">
        <v>396</v>
      </c>
      <c r="D6" s="674"/>
      <c r="E6" s="674"/>
      <c r="F6" s="674"/>
      <c r="G6" s="674"/>
      <c r="H6" s="674"/>
      <c r="J6" s="475" t="s">
        <v>397</v>
      </c>
      <c r="K6" s="476"/>
    </row>
    <row r="7" spans="1:11" x14ac:dyDescent="0.25">
      <c r="A7" s="473"/>
      <c r="B7" s="473"/>
      <c r="C7" s="680" t="s">
        <v>312</v>
      </c>
      <c r="D7" s="680"/>
      <c r="E7" s="680"/>
      <c r="F7" s="680"/>
      <c r="G7" s="680"/>
      <c r="H7" s="680"/>
      <c r="I7" s="473"/>
      <c r="J7" s="473"/>
      <c r="K7" s="473"/>
    </row>
    <row r="8" spans="1:11" x14ac:dyDescent="0.25">
      <c r="A8" s="473"/>
      <c r="B8" s="473"/>
      <c r="C8" s="680"/>
      <c r="D8" s="680"/>
      <c r="E8" s="680"/>
      <c r="F8" s="680"/>
      <c r="G8" s="680"/>
      <c r="H8" s="680"/>
      <c r="I8" s="473"/>
      <c r="J8" s="477" t="s">
        <v>398</v>
      </c>
      <c r="K8" s="478" t="s">
        <v>399</v>
      </c>
    </row>
    <row r="9" spans="1:11" x14ac:dyDescent="0.25">
      <c r="A9" s="473"/>
      <c r="B9" s="473"/>
      <c r="C9" s="678"/>
      <c r="D9" s="674"/>
      <c r="E9" s="674"/>
      <c r="F9" s="674"/>
      <c r="G9" s="674"/>
      <c r="H9" s="674"/>
      <c r="I9" s="473"/>
      <c r="J9" s="477"/>
      <c r="K9" s="478" t="s">
        <v>400</v>
      </c>
    </row>
    <row r="12" spans="1:11" ht="30" customHeight="1" x14ac:dyDescent="0.25">
      <c r="A12" s="479" t="s">
        <v>401</v>
      </c>
      <c r="B12" s="480"/>
      <c r="C12" s="480"/>
      <c r="D12" s="480"/>
      <c r="E12" s="480"/>
      <c r="F12" s="480"/>
      <c r="G12" s="481" t="s">
        <v>402</v>
      </c>
      <c r="H12" s="482"/>
      <c r="I12" s="681"/>
      <c r="J12" s="681"/>
      <c r="K12" s="681"/>
    </row>
    <row r="13" spans="1:11" ht="30" customHeight="1" x14ac:dyDescent="0.25">
      <c r="A13" s="483" t="s">
        <v>403</v>
      </c>
      <c r="B13" s="682"/>
      <c r="C13" s="682"/>
      <c r="D13" s="682"/>
      <c r="E13" s="682"/>
      <c r="F13" s="682"/>
      <c r="G13" s="682"/>
      <c r="H13" s="682"/>
      <c r="I13" s="682"/>
      <c r="J13" s="682"/>
      <c r="K13" s="682"/>
    </row>
    <row r="14" spans="1:11" ht="30" customHeight="1" x14ac:dyDescent="0.25">
      <c r="A14" s="479" t="s">
        <v>404</v>
      </c>
      <c r="B14" s="484"/>
      <c r="C14" s="479" t="s">
        <v>405</v>
      </c>
      <c r="D14" s="485" t="s">
        <v>406</v>
      </c>
      <c r="E14" s="674" t="s">
        <v>407</v>
      </c>
      <c r="F14" s="674"/>
      <c r="G14" s="486"/>
      <c r="H14" s="479" t="s">
        <v>408</v>
      </c>
      <c r="K14" s="487" t="s">
        <v>312</v>
      </c>
    </row>
    <row r="15" spans="1:11" ht="30" customHeight="1" x14ac:dyDescent="0.25">
      <c r="A15" s="479"/>
      <c r="B15" s="488"/>
      <c r="C15" s="479"/>
      <c r="D15" s="479"/>
      <c r="E15" s="674" t="s">
        <v>409</v>
      </c>
      <c r="F15" s="674"/>
      <c r="G15" s="489" t="str">
        <f>"19"&amp;G14</f>
        <v>19</v>
      </c>
      <c r="H15" s="479"/>
      <c r="K15" s="490"/>
    </row>
    <row r="16" spans="1:11" ht="30" customHeight="1" x14ac:dyDescent="0.25">
      <c r="A16" s="479" t="s">
        <v>410</v>
      </c>
      <c r="B16" s="683"/>
      <c r="C16" s="683"/>
      <c r="D16" s="683"/>
      <c r="E16" s="491"/>
      <c r="F16" s="683"/>
      <c r="G16" s="683"/>
      <c r="H16" s="683"/>
      <c r="I16" s="684"/>
      <c r="J16" s="684"/>
      <c r="K16" s="492"/>
    </row>
    <row r="17" spans="1:11" ht="15" customHeight="1" x14ac:dyDescent="0.25">
      <c r="A17" s="479"/>
      <c r="B17" s="685" t="s">
        <v>411</v>
      </c>
      <c r="C17" s="685"/>
      <c r="D17" s="685"/>
      <c r="F17" s="686" t="s">
        <v>412</v>
      </c>
      <c r="G17" s="686"/>
      <c r="H17" s="686"/>
      <c r="I17" s="490"/>
      <c r="J17" s="490"/>
      <c r="K17" s="490" t="s">
        <v>413</v>
      </c>
    </row>
    <row r="18" spans="1:11" ht="30" customHeight="1" x14ac:dyDescent="0.25">
      <c r="A18" s="483" t="s">
        <v>414</v>
      </c>
      <c r="B18" s="683"/>
      <c r="C18" s="683"/>
      <c r="D18" s="683"/>
      <c r="E18" s="683"/>
      <c r="G18" s="684" t="s">
        <v>415</v>
      </c>
      <c r="H18" s="684"/>
      <c r="I18" s="687"/>
      <c r="J18" s="687"/>
      <c r="K18" s="687"/>
    </row>
    <row r="19" spans="1:11" ht="18" customHeight="1" x14ac:dyDescent="0.25">
      <c r="A19" s="483"/>
      <c r="B19" s="685" t="s">
        <v>416</v>
      </c>
      <c r="C19" s="685"/>
      <c r="D19" s="685"/>
      <c r="G19" s="483"/>
      <c r="H19" s="483"/>
      <c r="I19" s="493"/>
      <c r="J19" s="493"/>
      <c r="K19" s="493"/>
    </row>
    <row r="20" spans="1:11" ht="27" customHeight="1" x14ac:dyDescent="0.25">
      <c r="A20" s="479" t="s">
        <v>417</v>
      </c>
      <c r="B20" s="688"/>
      <c r="C20" s="683"/>
      <c r="D20" s="683"/>
      <c r="E20" s="683"/>
      <c r="G20" s="684" t="s">
        <v>418</v>
      </c>
      <c r="H20" s="684"/>
      <c r="I20" s="687"/>
      <c r="J20" s="687"/>
      <c r="K20" s="687"/>
    </row>
    <row r="21" spans="1:11" ht="23.25" customHeight="1" thickBot="1" x14ac:dyDescent="0.3">
      <c r="A21" s="494"/>
      <c r="B21" s="495"/>
      <c r="C21" s="495"/>
      <c r="D21" s="495"/>
      <c r="E21" s="495"/>
      <c r="F21" s="495"/>
      <c r="G21" s="495"/>
      <c r="H21" s="495"/>
      <c r="I21" s="495"/>
      <c r="J21" s="495"/>
      <c r="K21" s="495"/>
    </row>
    <row r="22" spans="1:11" ht="13.8" thickTop="1" x14ac:dyDescent="0.25"/>
    <row r="27" spans="1:11" ht="17.399999999999999" x14ac:dyDescent="0.3">
      <c r="B27" s="496"/>
      <c r="C27" s="691" t="s">
        <v>419</v>
      </c>
      <c r="D27" s="691"/>
      <c r="E27" s="691"/>
      <c r="F27" s="691"/>
      <c r="G27" s="691"/>
      <c r="H27" s="496"/>
      <c r="I27" s="496"/>
      <c r="J27" s="496"/>
      <c r="K27" s="496"/>
    </row>
    <row r="28" spans="1:11" s="497" customFormat="1" ht="15" x14ac:dyDescent="0.25">
      <c r="A28" s="690" t="s">
        <v>420</v>
      </c>
      <c r="B28" s="690"/>
      <c r="C28" s="690"/>
      <c r="D28" s="690"/>
      <c r="E28" s="690"/>
      <c r="F28" s="690"/>
      <c r="G28" s="690"/>
      <c r="H28" s="690"/>
      <c r="I28" s="690"/>
      <c r="J28" s="690"/>
      <c r="K28" s="690"/>
    </row>
    <row r="29" spans="1:11" x14ac:dyDescent="0.25">
      <c r="A29" s="498"/>
      <c r="B29" s="498"/>
      <c r="C29" s="498"/>
      <c r="D29" s="498"/>
      <c r="E29" s="498"/>
      <c r="F29" s="498"/>
      <c r="G29" s="498"/>
      <c r="H29" s="498"/>
      <c r="I29" s="498"/>
      <c r="J29" s="498"/>
      <c r="K29" s="498"/>
    </row>
    <row r="30" spans="1:11" x14ac:dyDescent="0.25">
      <c r="A30" s="498"/>
      <c r="B30" s="498"/>
      <c r="C30" s="498"/>
      <c r="D30" s="498"/>
      <c r="E30" s="498"/>
      <c r="F30" s="498"/>
      <c r="G30" s="498"/>
      <c r="H30" s="498"/>
      <c r="I30" s="498"/>
      <c r="J30" s="498"/>
      <c r="K30" s="498"/>
    </row>
    <row r="31" spans="1:11" s="499" customFormat="1" ht="15" x14ac:dyDescent="0.25">
      <c r="D31" s="690" t="s">
        <v>421</v>
      </c>
      <c r="E31" s="690"/>
      <c r="G31" s="690" t="s">
        <v>422</v>
      </c>
      <c r="H31" s="690"/>
      <c r="I31" s="690"/>
      <c r="K31" s="500" t="s">
        <v>423</v>
      </c>
    </row>
    <row r="32" spans="1:11" s="499" customFormat="1" ht="37.5" customHeight="1" x14ac:dyDescent="0.25">
      <c r="A32" s="499" t="s">
        <v>424</v>
      </c>
      <c r="D32" s="501"/>
      <c r="E32" s="501"/>
      <c r="G32" s="501"/>
      <c r="H32" s="501"/>
      <c r="I32" s="501"/>
      <c r="K32" s="501"/>
    </row>
    <row r="33" spans="1:11" s="499" customFormat="1" ht="37.5" customHeight="1" x14ac:dyDescent="0.25">
      <c r="A33" s="502" t="s">
        <v>425</v>
      </c>
      <c r="D33" s="501"/>
      <c r="E33" s="501"/>
      <c r="G33" s="501"/>
      <c r="H33" s="501"/>
      <c r="I33" s="501"/>
      <c r="K33" s="501"/>
    </row>
    <row r="34" spans="1:11" s="499" customFormat="1" ht="37.5" customHeight="1" x14ac:dyDescent="0.25">
      <c r="A34" s="499" t="s">
        <v>426</v>
      </c>
      <c r="D34" s="501"/>
      <c r="E34" s="501"/>
      <c r="G34" s="501"/>
      <c r="H34" s="501"/>
      <c r="I34" s="503"/>
      <c r="K34" s="503"/>
    </row>
    <row r="35" spans="1:11" s="499" customFormat="1" ht="37.5" customHeight="1" x14ac:dyDescent="0.25">
      <c r="A35" s="499" t="s">
        <v>427</v>
      </c>
      <c r="D35" s="501"/>
      <c r="E35" s="501"/>
      <c r="G35" s="501"/>
      <c r="H35" s="501"/>
      <c r="I35" s="503"/>
      <c r="K35" s="503"/>
    </row>
    <row r="36" spans="1:11" s="499" customFormat="1" ht="15" x14ac:dyDescent="0.25"/>
    <row r="37" spans="1:11" s="499" customFormat="1" ht="15" x14ac:dyDescent="0.25"/>
    <row r="38" spans="1:11" s="499" customFormat="1" ht="15" x14ac:dyDescent="0.25"/>
    <row r="39" spans="1:11" s="499" customFormat="1" ht="15" x14ac:dyDescent="0.25">
      <c r="A39" s="499" t="s">
        <v>428</v>
      </c>
      <c r="B39" s="501"/>
      <c r="C39" s="501"/>
      <c r="D39" s="501"/>
      <c r="E39" s="501"/>
      <c r="G39" s="501"/>
      <c r="H39" s="501"/>
      <c r="I39" s="501"/>
      <c r="K39" s="501"/>
    </row>
    <row r="40" spans="1:11" s="499" customFormat="1" ht="15" customHeight="1" x14ac:dyDescent="0.25">
      <c r="B40" s="689" t="s">
        <v>429</v>
      </c>
      <c r="C40" s="689"/>
      <c r="D40" s="504"/>
      <c r="E40" s="505" t="s">
        <v>413</v>
      </c>
      <c r="G40" s="689" t="s">
        <v>413</v>
      </c>
      <c r="H40" s="689"/>
      <c r="I40" s="689"/>
      <c r="K40" s="504" t="s">
        <v>413</v>
      </c>
    </row>
    <row r="41" spans="1:11" s="499" customFormat="1" ht="45.75" customHeight="1" x14ac:dyDescent="0.25">
      <c r="A41" s="499" t="s">
        <v>430</v>
      </c>
      <c r="B41" s="501"/>
      <c r="C41" s="501"/>
      <c r="D41" s="501"/>
      <c r="E41" s="501"/>
    </row>
    <row r="42" spans="1:11" s="499" customFormat="1" ht="15" customHeight="1" x14ac:dyDescent="0.25">
      <c r="B42" s="689" t="s">
        <v>429</v>
      </c>
      <c r="C42" s="689"/>
      <c r="D42" s="504"/>
      <c r="E42" s="505" t="s">
        <v>413</v>
      </c>
      <c r="F42" s="690"/>
      <c r="G42" s="690"/>
      <c r="H42" s="690"/>
    </row>
    <row r="43" spans="1:11" s="499" customFormat="1" ht="15" x14ac:dyDescent="0.25"/>
    <row r="44" spans="1:11" s="499" customFormat="1" ht="15" x14ac:dyDescent="0.25"/>
  </sheetData>
  <mergeCells count="33">
    <mergeCell ref="B42:C42"/>
    <mergeCell ref="F42:H42"/>
    <mergeCell ref="C27:G27"/>
    <mergeCell ref="A28:K28"/>
    <mergeCell ref="D31:E31"/>
    <mergeCell ref="G31:I31"/>
    <mergeCell ref="B40:C40"/>
    <mergeCell ref="G40:I40"/>
    <mergeCell ref="B18:E18"/>
    <mergeCell ref="G18:H18"/>
    <mergeCell ref="I18:K18"/>
    <mergeCell ref="B19:D19"/>
    <mergeCell ref="B20:E20"/>
    <mergeCell ref="G20:H20"/>
    <mergeCell ref="I20:K20"/>
    <mergeCell ref="E15:F15"/>
    <mergeCell ref="B16:D16"/>
    <mergeCell ref="F16:H16"/>
    <mergeCell ref="I16:J16"/>
    <mergeCell ref="B17:D17"/>
    <mergeCell ref="F17:H17"/>
    <mergeCell ref="E14:F14"/>
    <mergeCell ref="A1:K1"/>
    <mergeCell ref="C2:H2"/>
    <mergeCell ref="I2:K5"/>
    <mergeCell ref="C3:H3"/>
    <mergeCell ref="C4:H4"/>
    <mergeCell ref="C5:H5"/>
    <mergeCell ref="C6:H6"/>
    <mergeCell ref="C7:H8"/>
    <mergeCell ref="C9:H9"/>
    <mergeCell ref="I12:K12"/>
    <mergeCell ref="B13:K13"/>
  </mergeCells>
  <printOptions horizontalCentered="1"/>
  <pageMargins left="0.5" right="0.5" top="1" bottom="1" header="0.5" footer="0.5"/>
  <pageSetup scale="72" orientation="portrait" r:id="rId1"/>
  <headerFooter alignWithMargins="0">
    <oddFooter>&amp;L&amp;Z&amp;F
&amp;"Arial,Bold"- &amp;A&amp;RP &amp;P/&amp;N,
 &amp;D,&amp;T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227"/>
  <sheetViews>
    <sheetView zoomScaleNormal="100" workbookViewId="0">
      <selection activeCell="O13" sqref="O13"/>
    </sheetView>
  </sheetViews>
  <sheetFormatPr defaultColWidth="20.6640625" defaultRowHeight="13.2" x14ac:dyDescent="0.25"/>
  <cols>
    <col min="1" max="1" width="33.5546875" customWidth="1"/>
    <col min="4" max="4" width="20.6640625" style="245"/>
    <col min="5" max="5" width="36.33203125" customWidth="1"/>
  </cols>
  <sheetData>
    <row r="1" spans="1:4" s="11" customFormat="1" ht="18.899999999999999" customHeight="1" x14ac:dyDescent="0.3">
      <c r="A1" s="92" t="str">
        <f>CONCATENATE('7895NTP-P-C'!A5," COST REPORT ORGANIZED DELIVERY SYSTEM")</f>
        <v>FY 2017-18 COST REPORT ORGANIZED DELIVERY SYSTEM</v>
      </c>
      <c r="B1" s="92"/>
      <c r="C1" s="92"/>
      <c r="D1" s="237"/>
    </row>
    <row r="2" spans="1:4" s="11" customFormat="1" ht="18.899999999999999" customHeight="1" x14ac:dyDescent="0.3">
      <c r="A2" s="92" t="s">
        <v>101</v>
      </c>
      <c r="B2" s="92"/>
      <c r="C2" s="92"/>
      <c r="D2" s="237"/>
    </row>
    <row r="3" spans="1:4" s="11" customFormat="1" ht="18.899999999999999" customHeight="1" x14ac:dyDescent="0.3">
      <c r="A3" s="92" t="s">
        <v>309</v>
      </c>
      <c r="B3" s="92"/>
      <c r="C3" s="92"/>
      <c r="D3" s="237"/>
    </row>
    <row r="4" spans="1:4" s="11" customFormat="1" ht="18.899999999999999" customHeight="1" x14ac:dyDescent="0.3">
      <c r="A4" s="93"/>
      <c r="B4" s="93"/>
      <c r="C4" s="93"/>
      <c r="D4" s="238"/>
    </row>
    <row r="5" spans="1:4" s="11" customFormat="1" ht="18.899999999999999" customHeight="1" x14ac:dyDescent="0.3">
      <c r="A5" s="94" t="s">
        <v>83</v>
      </c>
      <c r="B5" s="707" t="str">
        <f>(IF(ISBLANK('7990NTP-P'!B1),"",'7990NTP-P'!B1))</f>
        <v>Los Angeles</v>
      </c>
      <c r="C5" s="707"/>
      <c r="D5" s="238"/>
    </row>
    <row r="6" spans="1:4" s="11" customFormat="1" ht="18.899999999999999" customHeight="1" x14ac:dyDescent="0.3">
      <c r="A6" s="94" t="s">
        <v>102</v>
      </c>
      <c r="B6" s="695" t="str">
        <f>(IF(ISBLANK('7990NTP-P'!B2),"",'7990NTP-P'!B2))</f>
        <v/>
      </c>
      <c r="C6" s="695"/>
      <c r="D6" s="238"/>
    </row>
    <row r="7" spans="1:4" s="11" customFormat="1" ht="18.899999999999999" customHeight="1" x14ac:dyDescent="0.3">
      <c r="A7" s="94" t="s">
        <v>103</v>
      </c>
      <c r="B7" s="695" t="str">
        <f>(IF(ISBLANK('7990NTP-P'!B3),"",'7990NTP-P'!B3))</f>
        <v/>
      </c>
      <c r="C7" s="695"/>
      <c r="D7" s="238"/>
    </row>
    <row r="8" spans="1:4" s="11" customFormat="1" ht="18.899999999999999" customHeight="1" x14ac:dyDescent="0.3">
      <c r="A8" s="94" t="s">
        <v>172</v>
      </c>
      <c r="B8" s="695" t="str">
        <f>(IF(ISBLANK('7990NTP-P'!B4),"",'7990NTP-P'!B4))</f>
        <v/>
      </c>
      <c r="C8" s="695"/>
      <c r="D8" s="238"/>
    </row>
    <row r="9" spans="1:4" s="11" customFormat="1" ht="18.899999999999999" customHeight="1" x14ac:dyDescent="0.3">
      <c r="A9" s="94" t="s">
        <v>213</v>
      </c>
      <c r="B9" s="695" t="str">
        <f>(IF(ISBLANK('7990NTP-P'!B5),"",'7990NTP-P'!B5))</f>
        <v>July 1, 2017 - June 30, 2018</v>
      </c>
      <c r="C9" s="695"/>
      <c r="D9" s="238"/>
    </row>
    <row r="10" spans="1:4" s="11" customFormat="1" ht="18.899999999999999" customHeight="1" thickBot="1" x14ac:dyDescent="0.35">
      <c r="A10" s="93"/>
      <c r="B10" s="93"/>
      <c r="C10" s="93"/>
      <c r="D10" s="238"/>
    </row>
    <row r="11" spans="1:4" s="12" customFormat="1" ht="18.899999999999999" customHeight="1" x14ac:dyDescent="0.3">
      <c r="A11" s="95" t="s">
        <v>104</v>
      </c>
      <c r="B11" s="96" t="s">
        <v>105</v>
      </c>
      <c r="C11" s="96" t="s">
        <v>241</v>
      </c>
      <c r="D11" s="239" t="s">
        <v>106</v>
      </c>
    </row>
    <row r="12" spans="1:4" s="11" customFormat="1" ht="18.899999999999999" customHeight="1" x14ac:dyDescent="0.3">
      <c r="A12" s="692" t="s">
        <v>130</v>
      </c>
      <c r="B12" s="693"/>
      <c r="C12" s="693"/>
      <c r="D12" s="694"/>
    </row>
    <row r="13" spans="1:4" s="11" customFormat="1" ht="18.899999999999999" customHeight="1" x14ac:dyDescent="0.3">
      <c r="A13" s="97" t="s">
        <v>131</v>
      </c>
      <c r="B13" s="98">
        <f>'7895NTP-P-C'!G28</f>
        <v>0</v>
      </c>
      <c r="C13" s="15"/>
      <c r="D13" s="240"/>
    </row>
    <row r="14" spans="1:4" s="11" customFormat="1" ht="18.899999999999999" customHeight="1" x14ac:dyDescent="0.3">
      <c r="A14" s="97" t="s">
        <v>132</v>
      </c>
      <c r="B14" s="99">
        <f>'7895NTP-P-C'!G36</f>
        <v>0</v>
      </c>
      <c r="C14" s="15"/>
      <c r="D14" s="240"/>
    </row>
    <row r="15" spans="1:4" s="11" customFormat="1" ht="18.899999999999999" customHeight="1" x14ac:dyDescent="0.3">
      <c r="A15" s="319" t="s">
        <v>295</v>
      </c>
      <c r="B15" s="320">
        <f>'7895NTP-P-C'!G38</f>
        <v>0</v>
      </c>
      <c r="C15" s="15"/>
      <c r="D15" s="240"/>
    </row>
    <row r="16" spans="1:4" s="11" customFormat="1" ht="18.899999999999999" customHeight="1" x14ac:dyDescent="0.3">
      <c r="A16" s="319" t="s">
        <v>296</v>
      </c>
      <c r="B16" s="320">
        <f>'7895NTP-P-C'!G39</f>
        <v>0</v>
      </c>
      <c r="C16" s="15"/>
      <c r="D16" s="240"/>
    </row>
    <row r="17" spans="1:5" s="11" customFormat="1" ht="18.899999999999999" customHeight="1" x14ac:dyDescent="0.3">
      <c r="A17" s="319" t="s">
        <v>297</v>
      </c>
      <c r="B17" s="320">
        <f>'7895NTP-P-C'!G40</f>
        <v>0</v>
      </c>
      <c r="C17" s="15"/>
      <c r="D17" s="240"/>
    </row>
    <row r="18" spans="1:5" s="11" customFormat="1" ht="18.899999999999999" customHeight="1" x14ac:dyDescent="0.3">
      <c r="A18" s="97" t="s">
        <v>133</v>
      </c>
      <c r="B18" s="99">
        <f>'7895NTP-P-C'!G41</f>
        <v>0</v>
      </c>
      <c r="C18" s="15"/>
      <c r="D18" s="240"/>
    </row>
    <row r="19" spans="1:5" s="11" customFormat="1" ht="18.899999999999999" customHeight="1" x14ac:dyDescent="0.3">
      <c r="A19" s="97" t="s">
        <v>134</v>
      </c>
      <c r="B19" s="99">
        <f>'7895NTP-P-C'!G42</f>
        <v>0</v>
      </c>
      <c r="C19" s="15"/>
      <c r="D19" s="240"/>
    </row>
    <row r="20" spans="1:5" s="11" customFormat="1" ht="18.899999999999999" customHeight="1" x14ac:dyDescent="0.3">
      <c r="A20" s="692" t="s">
        <v>107</v>
      </c>
      <c r="B20" s="693"/>
      <c r="C20" s="693"/>
      <c r="D20" s="694"/>
    </row>
    <row r="21" spans="1:5" s="11" customFormat="1" ht="36" customHeight="1" x14ac:dyDescent="0.3">
      <c r="A21" s="100" t="s">
        <v>128</v>
      </c>
      <c r="B21" s="101">
        <f>'7895NTP-P-C'!F28</f>
        <v>0</v>
      </c>
      <c r="C21" s="16"/>
      <c r="D21" s="241"/>
      <c r="E21" s="19"/>
    </row>
    <row r="22" spans="1:5" s="11" customFormat="1" ht="81" customHeight="1" thickBot="1" x14ac:dyDescent="0.35">
      <c r="A22" s="102" t="s">
        <v>305</v>
      </c>
      <c r="B22" s="17"/>
      <c r="C22" s="103">
        <f>'FL Info'!E147</f>
        <v>0</v>
      </c>
      <c r="D22" s="242"/>
      <c r="E22" s="20"/>
    </row>
    <row r="23" spans="1:5" s="11" customFormat="1" ht="73.2" customHeight="1" thickBot="1" x14ac:dyDescent="0.35">
      <c r="A23" s="104" t="s">
        <v>306</v>
      </c>
      <c r="B23" s="15"/>
      <c r="C23" s="105">
        <f>'FL Info'!F119+'FL Info'!F120+'FL Info'!F121+'FL Info'!F122+'FL Info'!F123+'FL Info'!F124-'FL Info'!F141-'FL Info'!F144</f>
        <v>0</v>
      </c>
      <c r="D23" s="243"/>
      <c r="E23" s="18"/>
    </row>
    <row r="24" spans="1:5" s="11" customFormat="1" ht="65.25" customHeight="1" thickBot="1" x14ac:dyDescent="0.35">
      <c r="A24" s="106" t="s">
        <v>173</v>
      </c>
      <c r="B24" s="17"/>
      <c r="C24" s="105">
        <f>'FL Info'!F126+'FL Info'!F127+'FL Info'!F128+'FL Info'!F129+'FL Info'!F130+'FL Info'!F131-'FL Info'!F142-'FL Info'!F145</f>
        <v>0</v>
      </c>
      <c r="D24" s="243"/>
    </row>
    <row r="25" spans="1:5" s="11" customFormat="1" ht="65.25" customHeight="1" x14ac:dyDescent="0.3">
      <c r="A25" s="321" t="s">
        <v>174</v>
      </c>
      <c r="B25" s="17"/>
      <c r="C25" s="105">
        <f>'FL Info'!F133+'FL Info'!F134+'FL Info'!F135+'FL Info'!F136+'FL Info'!F137+'FL Info'!F138-'FL Info'!F143-'FL Info'!F146</f>
        <v>0</v>
      </c>
      <c r="D25" s="243"/>
    </row>
    <row r="26" spans="1:5" s="11" customFormat="1" ht="65.25" customHeight="1" x14ac:dyDescent="0.3">
      <c r="A26" s="322" t="s">
        <v>307</v>
      </c>
      <c r="B26" s="15"/>
      <c r="C26" s="105">
        <f>'FL Info'!G147</f>
        <v>0</v>
      </c>
      <c r="D26" s="243"/>
    </row>
    <row r="27" spans="1:5" s="11" customFormat="1" ht="45.9" customHeight="1" x14ac:dyDescent="0.3">
      <c r="A27" s="107" t="s">
        <v>308</v>
      </c>
      <c r="B27" s="15"/>
      <c r="C27" s="103">
        <f>C23+C24+C25+C26</f>
        <v>0</v>
      </c>
      <c r="D27" s="243"/>
    </row>
    <row r="28" spans="1:5" s="11" customFormat="1" ht="18.899999999999999" customHeight="1" x14ac:dyDescent="0.3">
      <c r="A28" s="97" t="s">
        <v>223</v>
      </c>
      <c r="B28" s="108">
        <f>'7895NTP-P-C'!F30</f>
        <v>0</v>
      </c>
      <c r="C28" s="109">
        <f>'FL Info'!D141+'FL Info'!D142+'FL Info'!D143</f>
        <v>0</v>
      </c>
      <c r="D28" s="240"/>
    </row>
    <row r="29" spans="1:5" s="11" customFormat="1" ht="18.899999999999999" customHeight="1" x14ac:dyDescent="0.3">
      <c r="A29" s="97" t="s">
        <v>116</v>
      </c>
      <c r="B29" s="108">
        <f>'7895NTP-P-C'!F31</f>
        <v>0</v>
      </c>
      <c r="C29" s="109">
        <f>'FL Info'!D144+'FL Info'!D145+'FL Info'!D146</f>
        <v>0</v>
      </c>
      <c r="D29" s="240"/>
    </row>
    <row r="30" spans="1:5" s="11" customFormat="1" ht="18.899999999999999" customHeight="1" x14ac:dyDescent="0.3">
      <c r="A30" s="97" t="s">
        <v>108</v>
      </c>
      <c r="B30" s="99">
        <f>'7895NTP-P-C'!F36</f>
        <v>0</v>
      </c>
      <c r="C30" s="110">
        <f>'7990NTP-P'!E50</f>
        <v>0</v>
      </c>
      <c r="D30" s="240"/>
    </row>
    <row r="31" spans="1:5" s="11" customFormat="1" ht="18.899999999999999" customHeight="1" x14ac:dyDescent="0.3">
      <c r="A31" s="319" t="s">
        <v>295</v>
      </c>
      <c r="B31" s="99">
        <f>'7895NTP-P-C'!F38</f>
        <v>0</v>
      </c>
      <c r="C31" s="110">
        <f>'7990NTP-P'!E51</f>
        <v>0</v>
      </c>
      <c r="D31" s="240"/>
    </row>
    <row r="32" spans="1:5" s="11" customFormat="1" ht="18.899999999999999" customHeight="1" x14ac:dyDescent="0.3">
      <c r="A32" s="319" t="s">
        <v>296</v>
      </c>
      <c r="B32" s="99">
        <f>'7895NTP-P-C'!F39</f>
        <v>0</v>
      </c>
      <c r="C32" s="110">
        <f>'7990NTP-P'!E52</f>
        <v>0</v>
      </c>
      <c r="D32" s="240"/>
    </row>
    <row r="33" spans="1:4" s="11" customFormat="1" ht="18.899999999999999" customHeight="1" x14ac:dyDescent="0.3">
      <c r="A33" s="319" t="s">
        <v>297</v>
      </c>
      <c r="B33" s="99">
        <f>'7895NTP-P-C'!F40</f>
        <v>0</v>
      </c>
      <c r="C33" s="110">
        <f>'7990NTP-P'!E53</f>
        <v>0</v>
      </c>
      <c r="D33" s="240"/>
    </row>
    <row r="34" spans="1:4" s="11" customFormat="1" ht="18.899999999999999" customHeight="1" x14ac:dyDescent="0.3">
      <c r="A34" s="97" t="s">
        <v>109</v>
      </c>
      <c r="B34" s="99">
        <f>'7895NTP-P-C'!F41</f>
        <v>0</v>
      </c>
      <c r="C34" s="110">
        <f>'7990NTP-P'!E54</f>
        <v>0</v>
      </c>
      <c r="D34" s="240"/>
    </row>
    <row r="35" spans="1:4" s="11" customFormat="1" ht="18.899999999999999" customHeight="1" x14ac:dyDescent="0.3">
      <c r="A35" s="97" t="s">
        <v>110</v>
      </c>
      <c r="B35" s="99">
        <f>'7895NTP-P-C'!F42</f>
        <v>0</v>
      </c>
      <c r="C35" s="110">
        <f>'7990NTP-P'!E55</f>
        <v>0</v>
      </c>
      <c r="D35" s="240"/>
    </row>
    <row r="36" spans="1:4" s="11" customFormat="1" ht="18.899999999999999" customHeight="1" x14ac:dyDescent="0.3">
      <c r="A36" s="235"/>
      <c r="B36" s="236"/>
      <c r="C36" s="236"/>
      <c r="D36" s="240"/>
    </row>
    <row r="37" spans="1:4" s="11" customFormat="1" ht="18.899999999999999" customHeight="1" x14ac:dyDescent="0.3">
      <c r="A37" s="692" t="s">
        <v>111</v>
      </c>
      <c r="B37" s="693"/>
      <c r="C37" s="693"/>
      <c r="D37" s="694"/>
    </row>
    <row r="38" spans="1:4" ht="36.6" customHeight="1" x14ac:dyDescent="0.3">
      <c r="A38" s="697" t="s">
        <v>112</v>
      </c>
      <c r="B38" s="698"/>
      <c r="C38" s="327" t="s">
        <v>314</v>
      </c>
      <c r="D38" s="334" t="s">
        <v>316</v>
      </c>
    </row>
    <row r="39" spans="1:4" ht="18.899999999999999" customHeight="1" x14ac:dyDescent="0.3">
      <c r="A39" s="699" t="s">
        <v>87</v>
      </c>
      <c r="B39" s="700"/>
      <c r="C39" s="335">
        <f>'7990NTP-P'!B59</f>
        <v>14.11</v>
      </c>
      <c r="D39" s="336">
        <f>'7990NTP-P'!C59</f>
        <v>14.11</v>
      </c>
    </row>
    <row r="40" spans="1:4" ht="18.899999999999999" customHeight="1" x14ac:dyDescent="0.3">
      <c r="A40" s="704" t="s">
        <v>295</v>
      </c>
      <c r="B40" s="705"/>
      <c r="C40" s="335">
        <f>'7990NTP-P'!B60</f>
        <v>28.02</v>
      </c>
      <c r="D40" s="336">
        <f>'7990NTP-P'!C60</f>
        <v>28.02</v>
      </c>
    </row>
    <row r="41" spans="1:4" ht="18.899999999999999" customHeight="1" x14ac:dyDescent="0.3">
      <c r="A41" s="704" t="s">
        <v>296</v>
      </c>
      <c r="B41" s="705"/>
      <c r="C41" s="335">
        <f>'7990NTP-P'!B61</f>
        <v>10.84</v>
      </c>
      <c r="D41" s="336">
        <f>'7990NTP-P'!C61</f>
        <v>10.84</v>
      </c>
    </row>
    <row r="42" spans="1:4" ht="18.899999999999999" customHeight="1" x14ac:dyDescent="0.3">
      <c r="A42" s="704" t="s">
        <v>297</v>
      </c>
      <c r="B42" s="705"/>
      <c r="C42" s="335">
        <f>'7990NTP-P'!B62</f>
        <v>150</v>
      </c>
      <c r="D42" s="336">
        <f>'7990NTP-P'!C62</f>
        <v>150</v>
      </c>
    </row>
    <row r="43" spans="1:4" ht="18.899999999999999" customHeight="1" x14ac:dyDescent="0.3">
      <c r="A43" s="699" t="s">
        <v>88</v>
      </c>
      <c r="B43" s="701"/>
      <c r="C43" s="335">
        <f>'7990NTP-P'!B63</f>
        <v>16.39</v>
      </c>
      <c r="D43" s="336">
        <f>'7990NTP-P'!C63</f>
        <v>16.39</v>
      </c>
    </row>
    <row r="44" spans="1:4" ht="18.899999999999999" customHeight="1" thickBot="1" x14ac:dyDescent="0.35">
      <c r="A44" s="702" t="s">
        <v>89</v>
      </c>
      <c r="B44" s="703"/>
      <c r="C44" s="335">
        <f>'7990NTP-P'!B64</f>
        <v>4.28</v>
      </c>
      <c r="D44" s="336">
        <f>'7990NTP-P'!C64</f>
        <v>4.28</v>
      </c>
    </row>
    <row r="45" spans="1:4" x14ac:dyDescent="0.25">
      <c r="A45" s="706" t="s">
        <v>315</v>
      </c>
      <c r="B45" s="706"/>
      <c r="C45" s="706"/>
      <c r="D45" s="706"/>
    </row>
    <row r="46" spans="1:4" x14ac:dyDescent="0.25">
      <c r="A46" s="696"/>
      <c r="B46" s="696"/>
      <c r="C46" s="696"/>
      <c r="D46" s="696"/>
    </row>
    <row r="47" spans="1:4" x14ac:dyDescent="0.25">
      <c r="A47" s="696"/>
      <c r="B47" s="696"/>
      <c r="C47" s="696"/>
      <c r="D47" s="696"/>
    </row>
    <row r="48" spans="1:4" x14ac:dyDescent="0.25">
      <c r="A48" s="231"/>
      <c r="B48" s="111"/>
      <c r="C48" s="111"/>
      <c r="D48" s="244"/>
    </row>
    <row r="49" spans="1:4" x14ac:dyDescent="0.25">
      <c r="A49" s="111"/>
      <c r="B49" s="111"/>
      <c r="C49" s="111"/>
      <c r="D49" s="244"/>
    </row>
    <row r="50" spans="1:4" x14ac:dyDescent="0.25">
      <c r="A50" s="111"/>
      <c r="B50" s="111"/>
      <c r="C50" s="111"/>
      <c r="D50" s="244"/>
    </row>
    <row r="51" spans="1:4" x14ac:dyDescent="0.25">
      <c r="A51" s="111"/>
      <c r="B51" s="111"/>
      <c r="C51" s="111"/>
      <c r="D51" s="244"/>
    </row>
    <row r="52" spans="1:4" x14ac:dyDescent="0.25">
      <c r="A52" s="111"/>
      <c r="B52" s="111"/>
      <c r="C52" s="111"/>
      <c r="D52" s="244"/>
    </row>
    <row r="53" spans="1:4" x14ac:dyDescent="0.25">
      <c r="A53" s="111"/>
      <c r="B53" s="111"/>
      <c r="C53" s="111"/>
      <c r="D53" s="244"/>
    </row>
    <row r="54" spans="1:4" x14ac:dyDescent="0.25">
      <c r="A54" s="111"/>
      <c r="B54" s="111"/>
      <c r="C54" s="111"/>
      <c r="D54" s="244"/>
    </row>
    <row r="55" spans="1:4" x14ac:dyDescent="0.25">
      <c r="A55" s="111"/>
      <c r="B55" s="111"/>
      <c r="C55" s="111"/>
      <c r="D55" s="244"/>
    </row>
    <row r="56" spans="1:4" x14ac:dyDescent="0.25">
      <c r="A56" s="111"/>
      <c r="B56" s="111"/>
      <c r="C56" s="111"/>
      <c r="D56" s="244"/>
    </row>
    <row r="57" spans="1:4" x14ac:dyDescent="0.25">
      <c r="A57" s="111"/>
      <c r="B57" s="111"/>
      <c r="C57" s="111"/>
      <c r="D57" s="244"/>
    </row>
    <row r="58" spans="1:4" x14ac:dyDescent="0.25">
      <c r="A58" s="111"/>
      <c r="B58" s="111"/>
      <c r="C58" s="111"/>
      <c r="D58" s="244"/>
    </row>
    <row r="59" spans="1:4" x14ac:dyDescent="0.25">
      <c r="A59" s="111"/>
      <c r="B59" s="111"/>
      <c r="C59" s="111"/>
      <c r="D59" s="244"/>
    </row>
    <row r="60" spans="1:4" x14ac:dyDescent="0.25">
      <c r="A60" s="111"/>
      <c r="B60" s="111"/>
      <c r="C60" s="111"/>
      <c r="D60" s="244"/>
    </row>
    <row r="61" spans="1:4" x14ac:dyDescent="0.25">
      <c r="A61" s="111"/>
      <c r="B61" s="111"/>
      <c r="C61" s="111"/>
      <c r="D61" s="244"/>
    </row>
    <row r="62" spans="1:4" x14ac:dyDescent="0.25">
      <c r="A62" s="111"/>
      <c r="B62" s="111"/>
      <c r="C62" s="111"/>
      <c r="D62" s="244"/>
    </row>
    <row r="63" spans="1:4" x14ac:dyDescent="0.25">
      <c r="A63" s="111"/>
      <c r="B63" s="111"/>
      <c r="C63" s="111"/>
      <c r="D63" s="244"/>
    </row>
    <row r="64" spans="1:4" x14ac:dyDescent="0.25">
      <c r="A64" s="111"/>
      <c r="B64" s="111"/>
      <c r="C64" s="111"/>
      <c r="D64" s="244"/>
    </row>
    <row r="65" spans="1:4" x14ac:dyDescent="0.25">
      <c r="A65" s="111"/>
      <c r="B65" s="111"/>
      <c r="C65" s="111"/>
      <c r="D65" s="244"/>
    </row>
    <row r="66" spans="1:4" x14ac:dyDescent="0.25">
      <c r="A66" s="111"/>
      <c r="B66" s="111"/>
      <c r="C66" s="111"/>
      <c r="D66" s="244"/>
    </row>
    <row r="67" spans="1:4" x14ac:dyDescent="0.25">
      <c r="A67" s="111"/>
      <c r="B67" s="111"/>
      <c r="C67" s="111"/>
      <c r="D67" s="244"/>
    </row>
    <row r="68" spans="1:4" x14ac:dyDescent="0.25">
      <c r="A68" s="111"/>
      <c r="B68" s="111"/>
      <c r="C68" s="111"/>
      <c r="D68" s="244"/>
    </row>
    <row r="69" spans="1:4" x14ac:dyDescent="0.25">
      <c r="A69" s="111"/>
      <c r="B69" s="111"/>
      <c r="C69" s="111"/>
      <c r="D69" s="244"/>
    </row>
    <row r="70" spans="1:4" x14ac:dyDescent="0.25">
      <c r="A70" s="111"/>
      <c r="B70" s="111"/>
      <c r="C70" s="111"/>
      <c r="D70" s="244"/>
    </row>
    <row r="71" spans="1:4" x14ac:dyDescent="0.25">
      <c r="A71" s="111"/>
      <c r="B71" s="111"/>
      <c r="C71" s="111"/>
      <c r="D71" s="244"/>
    </row>
    <row r="72" spans="1:4" x14ac:dyDescent="0.25">
      <c r="A72" s="111"/>
      <c r="B72" s="111"/>
      <c r="C72" s="111"/>
      <c r="D72" s="244"/>
    </row>
    <row r="73" spans="1:4" x14ac:dyDescent="0.25">
      <c r="A73" s="111"/>
      <c r="B73" s="111"/>
      <c r="C73" s="111"/>
      <c r="D73" s="244"/>
    </row>
    <row r="74" spans="1:4" x14ac:dyDescent="0.25">
      <c r="A74" s="111"/>
      <c r="B74" s="111"/>
      <c r="C74" s="111"/>
      <c r="D74" s="244"/>
    </row>
    <row r="75" spans="1:4" x14ac:dyDescent="0.25">
      <c r="A75" s="111"/>
      <c r="B75" s="111"/>
      <c r="C75" s="111"/>
      <c r="D75" s="244"/>
    </row>
    <row r="76" spans="1:4" x14ac:dyDescent="0.25">
      <c r="A76" s="111"/>
      <c r="B76" s="111"/>
      <c r="C76" s="111"/>
      <c r="D76" s="244"/>
    </row>
    <row r="77" spans="1:4" x14ac:dyDescent="0.25">
      <c r="A77" s="111"/>
      <c r="B77" s="111"/>
      <c r="C77" s="111"/>
      <c r="D77" s="244"/>
    </row>
    <row r="78" spans="1:4" x14ac:dyDescent="0.25">
      <c r="A78" s="111"/>
      <c r="B78" s="111"/>
      <c r="C78" s="111"/>
      <c r="D78" s="244"/>
    </row>
    <row r="79" spans="1:4" x14ac:dyDescent="0.25">
      <c r="A79" s="111"/>
      <c r="B79" s="111"/>
      <c r="C79" s="111"/>
      <c r="D79" s="244"/>
    </row>
    <row r="80" spans="1:4" x14ac:dyDescent="0.25">
      <c r="A80" s="111"/>
      <c r="B80" s="111"/>
      <c r="C80" s="111"/>
      <c r="D80" s="244"/>
    </row>
    <row r="81" spans="1:4" x14ac:dyDescent="0.25">
      <c r="A81" s="111"/>
      <c r="B81" s="111"/>
      <c r="C81" s="111"/>
      <c r="D81" s="244"/>
    </row>
    <row r="82" spans="1:4" x14ac:dyDescent="0.25">
      <c r="A82" s="111"/>
      <c r="B82" s="111"/>
      <c r="C82" s="111"/>
      <c r="D82" s="244"/>
    </row>
    <row r="83" spans="1:4" x14ac:dyDescent="0.25">
      <c r="A83" s="111"/>
      <c r="B83" s="111"/>
      <c r="C83" s="111"/>
      <c r="D83" s="244"/>
    </row>
    <row r="84" spans="1:4" x14ac:dyDescent="0.25">
      <c r="A84" s="111"/>
      <c r="B84" s="111"/>
      <c r="C84" s="111"/>
      <c r="D84" s="244"/>
    </row>
    <row r="85" spans="1:4" x14ac:dyDescent="0.25">
      <c r="A85" s="111"/>
      <c r="B85" s="111"/>
      <c r="C85" s="111"/>
      <c r="D85" s="244"/>
    </row>
    <row r="86" spans="1:4" x14ac:dyDescent="0.25">
      <c r="A86" s="111"/>
      <c r="B86" s="111"/>
      <c r="C86" s="111"/>
      <c r="D86" s="244"/>
    </row>
    <row r="87" spans="1:4" x14ac:dyDescent="0.25">
      <c r="A87" s="111"/>
      <c r="B87" s="111"/>
      <c r="C87" s="111"/>
      <c r="D87" s="244"/>
    </row>
    <row r="88" spans="1:4" x14ac:dyDescent="0.25">
      <c r="A88" s="111"/>
      <c r="B88" s="111"/>
      <c r="C88" s="111"/>
      <c r="D88" s="244"/>
    </row>
    <row r="89" spans="1:4" x14ac:dyDescent="0.25">
      <c r="A89" s="111"/>
      <c r="B89" s="111"/>
      <c r="C89" s="111"/>
      <c r="D89" s="244"/>
    </row>
    <row r="90" spans="1:4" x14ac:dyDescent="0.25">
      <c r="A90" s="111"/>
      <c r="B90" s="111"/>
      <c r="C90" s="111"/>
      <c r="D90" s="244"/>
    </row>
    <row r="91" spans="1:4" x14ac:dyDescent="0.25">
      <c r="A91" s="111"/>
      <c r="B91" s="111"/>
      <c r="C91" s="111"/>
      <c r="D91" s="244"/>
    </row>
    <row r="92" spans="1:4" x14ac:dyDescent="0.25">
      <c r="A92" s="111"/>
      <c r="B92" s="111"/>
      <c r="C92" s="111"/>
      <c r="D92" s="244"/>
    </row>
    <row r="93" spans="1:4" x14ac:dyDescent="0.25">
      <c r="A93" s="111"/>
      <c r="B93" s="111"/>
      <c r="C93" s="111"/>
      <c r="D93" s="244"/>
    </row>
    <row r="94" spans="1:4" x14ac:dyDescent="0.25">
      <c r="A94" s="111"/>
      <c r="B94" s="111"/>
      <c r="C94" s="111"/>
      <c r="D94" s="244"/>
    </row>
    <row r="95" spans="1:4" x14ac:dyDescent="0.25">
      <c r="A95" s="111"/>
      <c r="B95" s="111"/>
      <c r="C95" s="111"/>
      <c r="D95" s="244"/>
    </row>
    <row r="96" spans="1:4" x14ac:dyDescent="0.25">
      <c r="A96" s="111"/>
      <c r="B96" s="111"/>
      <c r="C96" s="111"/>
      <c r="D96" s="244"/>
    </row>
    <row r="97" spans="1:4" x14ac:dyDescent="0.25">
      <c r="A97" s="111"/>
      <c r="B97" s="111"/>
      <c r="C97" s="111"/>
      <c r="D97" s="244"/>
    </row>
    <row r="98" spans="1:4" x14ac:dyDescent="0.25">
      <c r="A98" s="111"/>
      <c r="B98" s="111"/>
      <c r="C98" s="111"/>
      <c r="D98" s="244"/>
    </row>
    <row r="99" spans="1:4" x14ac:dyDescent="0.25">
      <c r="A99" s="111"/>
      <c r="B99" s="111"/>
      <c r="C99" s="111"/>
      <c r="D99" s="244"/>
    </row>
    <row r="100" spans="1:4" x14ac:dyDescent="0.25">
      <c r="A100" s="111"/>
      <c r="B100" s="111"/>
      <c r="C100" s="111"/>
      <c r="D100" s="244"/>
    </row>
    <row r="101" spans="1:4" x14ac:dyDescent="0.25">
      <c r="A101" s="111"/>
      <c r="B101" s="111"/>
      <c r="C101" s="111"/>
      <c r="D101" s="244"/>
    </row>
    <row r="102" spans="1:4" x14ac:dyDescent="0.25">
      <c r="A102" s="111"/>
      <c r="B102" s="111"/>
      <c r="C102" s="111"/>
      <c r="D102" s="244"/>
    </row>
    <row r="103" spans="1:4" x14ac:dyDescent="0.25">
      <c r="A103" s="111"/>
      <c r="B103" s="111"/>
      <c r="C103" s="111"/>
      <c r="D103" s="244"/>
    </row>
    <row r="104" spans="1:4" x14ac:dyDescent="0.25">
      <c r="A104" s="111"/>
      <c r="B104" s="111"/>
      <c r="C104" s="111"/>
      <c r="D104" s="244"/>
    </row>
    <row r="105" spans="1:4" x14ac:dyDescent="0.25">
      <c r="A105" s="111"/>
      <c r="B105" s="111"/>
      <c r="C105" s="111"/>
      <c r="D105" s="244"/>
    </row>
    <row r="106" spans="1:4" x14ac:dyDescent="0.25">
      <c r="A106" s="111"/>
      <c r="B106" s="111"/>
      <c r="C106" s="111"/>
      <c r="D106" s="244"/>
    </row>
    <row r="107" spans="1:4" x14ac:dyDescent="0.25">
      <c r="A107" s="111"/>
      <c r="B107" s="111"/>
      <c r="C107" s="111"/>
      <c r="D107" s="244"/>
    </row>
    <row r="108" spans="1:4" x14ac:dyDescent="0.25">
      <c r="A108" s="111"/>
      <c r="B108" s="111"/>
      <c r="C108" s="111"/>
      <c r="D108" s="244"/>
    </row>
    <row r="109" spans="1:4" x14ac:dyDescent="0.25">
      <c r="A109" s="111"/>
      <c r="B109" s="111"/>
      <c r="C109" s="111"/>
      <c r="D109" s="244"/>
    </row>
    <row r="110" spans="1:4" x14ac:dyDescent="0.25">
      <c r="A110" s="111"/>
      <c r="B110" s="111"/>
      <c r="C110" s="111"/>
      <c r="D110" s="244"/>
    </row>
    <row r="111" spans="1:4" x14ac:dyDescent="0.25">
      <c r="A111" s="111"/>
      <c r="B111" s="111"/>
      <c r="C111" s="111"/>
      <c r="D111" s="244"/>
    </row>
    <row r="112" spans="1:4" x14ac:dyDescent="0.25">
      <c r="A112" s="111"/>
      <c r="B112" s="111"/>
      <c r="C112" s="111"/>
      <c r="D112" s="244"/>
    </row>
    <row r="113" spans="1:4" x14ac:dyDescent="0.25">
      <c r="A113" s="111"/>
      <c r="B113" s="111"/>
      <c r="C113" s="111"/>
      <c r="D113" s="244"/>
    </row>
    <row r="114" spans="1:4" x14ac:dyDescent="0.25">
      <c r="A114" s="111"/>
      <c r="B114" s="111"/>
      <c r="C114" s="111"/>
      <c r="D114" s="244"/>
    </row>
    <row r="115" spans="1:4" x14ac:dyDescent="0.25">
      <c r="A115" s="111"/>
      <c r="B115" s="111"/>
      <c r="C115" s="111"/>
      <c r="D115" s="244"/>
    </row>
    <row r="116" spans="1:4" x14ac:dyDescent="0.25">
      <c r="A116" s="111"/>
      <c r="B116" s="111"/>
      <c r="C116" s="111"/>
      <c r="D116" s="244"/>
    </row>
    <row r="117" spans="1:4" x14ac:dyDescent="0.25">
      <c r="A117" s="111"/>
      <c r="B117" s="111"/>
      <c r="C117" s="111"/>
      <c r="D117" s="244"/>
    </row>
    <row r="118" spans="1:4" x14ac:dyDescent="0.25">
      <c r="A118" s="111"/>
      <c r="B118" s="111"/>
      <c r="C118" s="111"/>
      <c r="D118" s="244"/>
    </row>
    <row r="119" spans="1:4" x14ac:dyDescent="0.25">
      <c r="A119" s="111"/>
      <c r="B119" s="111"/>
      <c r="C119" s="111"/>
      <c r="D119" s="244"/>
    </row>
    <row r="120" spans="1:4" x14ac:dyDescent="0.25">
      <c r="A120" s="111"/>
      <c r="B120" s="111"/>
      <c r="C120" s="111"/>
      <c r="D120" s="244"/>
    </row>
    <row r="121" spans="1:4" x14ac:dyDescent="0.25">
      <c r="A121" s="111"/>
      <c r="B121" s="111"/>
      <c r="C121" s="111"/>
      <c r="D121" s="244"/>
    </row>
    <row r="122" spans="1:4" x14ac:dyDescent="0.25">
      <c r="A122" s="111"/>
      <c r="B122" s="111"/>
      <c r="C122" s="111"/>
      <c r="D122" s="244"/>
    </row>
    <row r="123" spans="1:4" x14ac:dyDescent="0.25">
      <c r="A123" s="111"/>
      <c r="B123" s="111"/>
      <c r="C123" s="111"/>
      <c r="D123" s="244"/>
    </row>
    <row r="124" spans="1:4" x14ac:dyDescent="0.25">
      <c r="A124" s="111"/>
      <c r="B124" s="111"/>
      <c r="C124" s="111"/>
      <c r="D124" s="244"/>
    </row>
    <row r="125" spans="1:4" x14ac:dyDescent="0.25">
      <c r="A125" s="111"/>
      <c r="B125" s="111"/>
      <c r="C125" s="111"/>
      <c r="D125" s="244"/>
    </row>
    <row r="126" spans="1:4" x14ac:dyDescent="0.25">
      <c r="A126" s="111"/>
      <c r="B126" s="111"/>
      <c r="C126" s="111"/>
      <c r="D126" s="244"/>
    </row>
    <row r="127" spans="1:4" x14ac:dyDescent="0.25">
      <c r="A127" s="111"/>
      <c r="B127" s="111"/>
      <c r="C127" s="111"/>
      <c r="D127" s="244"/>
    </row>
    <row r="128" spans="1:4" x14ac:dyDescent="0.25">
      <c r="A128" s="111"/>
      <c r="B128" s="111"/>
      <c r="C128" s="111"/>
      <c r="D128" s="244"/>
    </row>
    <row r="129" spans="1:4" x14ac:dyDescent="0.25">
      <c r="A129" s="111"/>
      <c r="B129" s="111"/>
      <c r="C129" s="111"/>
      <c r="D129" s="244"/>
    </row>
    <row r="130" spans="1:4" x14ac:dyDescent="0.25">
      <c r="A130" s="111"/>
      <c r="B130" s="111"/>
      <c r="C130" s="111"/>
      <c r="D130" s="244"/>
    </row>
    <row r="131" spans="1:4" x14ac:dyDescent="0.25">
      <c r="A131" s="111"/>
      <c r="B131" s="111"/>
      <c r="C131" s="111"/>
      <c r="D131" s="244"/>
    </row>
    <row r="132" spans="1:4" x14ac:dyDescent="0.25">
      <c r="A132" s="111"/>
      <c r="B132" s="111"/>
      <c r="C132" s="111"/>
      <c r="D132" s="244"/>
    </row>
    <row r="133" spans="1:4" x14ac:dyDescent="0.25">
      <c r="A133" s="111"/>
      <c r="B133" s="111"/>
      <c r="C133" s="111"/>
      <c r="D133" s="244"/>
    </row>
    <row r="134" spans="1:4" x14ac:dyDescent="0.25">
      <c r="A134" s="111"/>
      <c r="B134" s="111"/>
      <c r="C134" s="111"/>
      <c r="D134" s="244"/>
    </row>
    <row r="135" spans="1:4" x14ac:dyDescent="0.25">
      <c r="A135" s="111"/>
      <c r="B135" s="111"/>
      <c r="C135" s="111"/>
      <c r="D135" s="244"/>
    </row>
    <row r="136" spans="1:4" x14ac:dyDescent="0.25">
      <c r="A136" s="111"/>
      <c r="B136" s="111"/>
      <c r="C136" s="111"/>
      <c r="D136" s="244"/>
    </row>
    <row r="137" spans="1:4" x14ac:dyDescent="0.25">
      <c r="A137" s="111"/>
      <c r="B137" s="111"/>
      <c r="C137" s="111"/>
      <c r="D137" s="244"/>
    </row>
    <row r="138" spans="1:4" x14ac:dyDescent="0.25">
      <c r="A138" s="111"/>
      <c r="B138" s="111"/>
      <c r="C138" s="111"/>
      <c r="D138" s="244"/>
    </row>
    <row r="139" spans="1:4" x14ac:dyDescent="0.25">
      <c r="A139" s="111"/>
      <c r="B139" s="111"/>
      <c r="C139" s="111"/>
      <c r="D139" s="244"/>
    </row>
    <row r="140" spans="1:4" x14ac:dyDescent="0.25">
      <c r="A140" s="111"/>
      <c r="B140" s="111"/>
      <c r="C140" s="111"/>
      <c r="D140" s="244"/>
    </row>
    <row r="141" spans="1:4" x14ac:dyDescent="0.25">
      <c r="A141" s="111"/>
      <c r="B141" s="111"/>
      <c r="C141" s="111"/>
      <c r="D141" s="244"/>
    </row>
    <row r="142" spans="1:4" x14ac:dyDescent="0.25">
      <c r="A142" s="111"/>
      <c r="B142" s="111"/>
      <c r="C142" s="111"/>
      <c r="D142" s="244"/>
    </row>
    <row r="143" spans="1:4" x14ac:dyDescent="0.25">
      <c r="A143" s="111"/>
      <c r="B143" s="111"/>
      <c r="C143" s="111"/>
      <c r="D143" s="244"/>
    </row>
    <row r="144" spans="1:4" x14ac:dyDescent="0.25">
      <c r="A144" s="111"/>
      <c r="B144" s="111"/>
      <c r="C144" s="111"/>
      <c r="D144" s="244"/>
    </row>
    <row r="145" spans="1:4" x14ac:dyDescent="0.25">
      <c r="A145" s="111"/>
      <c r="B145" s="111"/>
      <c r="C145" s="111"/>
      <c r="D145" s="244"/>
    </row>
    <row r="146" spans="1:4" x14ac:dyDescent="0.25">
      <c r="A146" s="111"/>
      <c r="B146" s="111"/>
      <c r="C146" s="111"/>
      <c r="D146" s="244"/>
    </row>
    <row r="147" spans="1:4" x14ac:dyDescent="0.25">
      <c r="A147" s="111"/>
      <c r="B147" s="111"/>
      <c r="C147" s="111"/>
      <c r="D147" s="244"/>
    </row>
    <row r="148" spans="1:4" x14ac:dyDescent="0.25">
      <c r="A148" s="111"/>
      <c r="B148" s="111"/>
      <c r="C148" s="111"/>
      <c r="D148" s="244"/>
    </row>
    <row r="149" spans="1:4" x14ac:dyDescent="0.25">
      <c r="A149" s="111"/>
      <c r="B149" s="111"/>
      <c r="C149" s="111"/>
      <c r="D149" s="244"/>
    </row>
    <row r="150" spans="1:4" x14ac:dyDescent="0.25">
      <c r="A150" s="111"/>
      <c r="B150" s="111"/>
      <c r="C150" s="111"/>
      <c r="D150" s="244"/>
    </row>
    <row r="151" spans="1:4" x14ac:dyDescent="0.25">
      <c r="A151" s="111"/>
      <c r="B151" s="111"/>
      <c r="C151" s="111"/>
      <c r="D151" s="244"/>
    </row>
    <row r="152" spans="1:4" x14ac:dyDescent="0.25">
      <c r="A152" s="111"/>
      <c r="B152" s="111"/>
      <c r="C152" s="111"/>
      <c r="D152" s="244"/>
    </row>
    <row r="153" spans="1:4" x14ac:dyDescent="0.25">
      <c r="A153" s="111"/>
      <c r="B153" s="111"/>
      <c r="C153" s="111"/>
      <c r="D153" s="244"/>
    </row>
    <row r="154" spans="1:4" x14ac:dyDescent="0.25">
      <c r="A154" s="111"/>
      <c r="B154" s="111"/>
      <c r="C154" s="111"/>
      <c r="D154" s="244"/>
    </row>
    <row r="155" spans="1:4" x14ac:dyDescent="0.25">
      <c r="A155" s="111"/>
      <c r="B155" s="111"/>
      <c r="C155" s="111"/>
      <c r="D155" s="244"/>
    </row>
    <row r="156" spans="1:4" x14ac:dyDescent="0.25">
      <c r="A156" s="111"/>
      <c r="B156" s="111"/>
      <c r="C156" s="111"/>
      <c r="D156" s="244"/>
    </row>
    <row r="157" spans="1:4" x14ac:dyDescent="0.25">
      <c r="A157" s="111"/>
      <c r="B157" s="111"/>
      <c r="C157" s="111"/>
      <c r="D157" s="244"/>
    </row>
    <row r="158" spans="1:4" x14ac:dyDescent="0.25">
      <c r="A158" s="111"/>
      <c r="B158" s="111"/>
      <c r="C158" s="111"/>
      <c r="D158" s="244"/>
    </row>
    <row r="159" spans="1:4" x14ac:dyDescent="0.25">
      <c r="A159" s="111"/>
      <c r="B159" s="111"/>
      <c r="C159" s="111"/>
      <c r="D159" s="244"/>
    </row>
    <row r="160" spans="1:4" x14ac:dyDescent="0.25">
      <c r="A160" s="111"/>
      <c r="B160" s="111"/>
      <c r="C160" s="111"/>
      <c r="D160" s="244"/>
    </row>
    <row r="161" spans="1:4" x14ac:dyDescent="0.25">
      <c r="A161" s="111"/>
      <c r="B161" s="111"/>
      <c r="C161" s="111"/>
      <c r="D161" s="244"/>
    </row>
    <row r="162" spans="1:4" x14ac:dyDescent="0.25">
      <c r="A162" s="111"/>
      <c r="B162" s="111"/>
      <c r="C162" s="111"/>
      <c r="D162" s="244"/>
    </row>
    <row r="163" spans="1:4" x14ac:dyDescent="0.25">
      <c r="A163" s="111"/>
      <c r="B163" s="111"/>
      <c r="C163" s="111"/>
      <c r="D163" s="244"/>
    </row>
    <row r="164" spans="1:4" x14ac:dyDescent="0.25">
      <c r="A164" s="111"/>
      <c r="B164" s="111"/>
      <c r="C164" s="111"/>
      <c r="D164" s="244"/>
    </row>
    <row r="165" spans="1:4" x14ac:dyDescent="0.25">
      <c r="A165" s="111"/>
      <c r="B165" s="111"/>
      <c r="C165" s="111"/>
      <c r="D165" s="244"/>
    </row>
    <row r="166" spans="1:4" x14ac:dyDescent="0.25">
      <c r="A166" s="111"/>
      <c r="B166" s="111"/>
      <c r="C166" s="111"/>
      <c r="D166" s="244"/>
    </row>
    <row r="167" spans="1:4" x14ac:dyDescent="0.25">
      <c r="A167" s="111"/>
      <c r="B167" s="111"/>
      <c r="C167" s="111"/>
      <c r="D167" s="244"/>
    </row>
    <row r="168" spans="1:4" x14ac:dyDescent="0.25">
      <c r="A168" s="111"/>
      <c r="B168" s="111"/>
      <c r="C168" s="111"/>
      <c r="D168" s="244"/>
    </row>
    <row r="169" spans="1:4" x14ac:dyDescent="0.25">
      <c r="A169" s="111"/>
      <c r="B169" s="111"/>
      <c r="C169" s="111"/>
      <c r="D169" s="244"/>
    </row>
    <row r="170" spans="1:4" x14ac:dyDescent="0.25">
      <c r="A170" s="111"/>
      <c r="B170" s="111"/>
      <c r="C170" s="111"/>
      <c r="D170" s="244"/>
    </row>
    <row r="171" spans="1:4" x14ac:dyDescent="0.25">
      <c r="A171" s="111"/>
      <c r="B171" s="111"/>
      <c r="C171" s="111"/>
      <c r="D171" s="244"/>
    </row>
    <row r="172" spans="1:4" x14ac:dyDescent="0.25">
      <c r="A172" s="111"/>
      <c r="B172" s="111"/>
      <c r="C172" s="111"/>
      <c r="D172" s="244"/>
    </row>
    <row r="173" spans="1:4" x14ac:dyDescent="0.25">
      <c r="A173" s="111"/>
      <c r="B173" s="111"/>
      <c r="C173" s="111"/>
      <c r="D173" s="244"/>
    </row>
    <row r="174" spans="1:4" x14ac:dyDescent="0.25">
      <c r="A174" s="111"/>
      <c r="B174" s="111"/>
      <c r="C174" s="111"/>
      <c r="D174" s="244"/>
    </row>
    <row r="175" spans="1:4" x14ac:dyDescent="0.25">
      <c r="A175" s="111"/>
      <c r="B175" s="111"/>
      <c r="C175" s="111"/>
      <c r="D175" s="244"/>
    </row>
    <row r="176" spans="1:4" x14ac:dyDescent="0.25">
      <c r="A176" s="111"/>
      <c r="B176" s="111"/>
      <c r="C176" s="111"/>
      <c r="D176" s="244"/>
    </row>
    <row r="177" spans="1:4" x14ac:dyDescent="0.25">
      <c r="A177" s="111"/>
      <c r="B177" s="111"/>
      <c r="C177" s="111"/>
      <c r="D177" s="244"/>
    </row>
    <row r="178" spans="1:4" x14ac:dyDescent="0.25">
      <c r="A178" s="111"/>
      <c r="B178" s="111"/>
      <c r="C178" s="111"/>
      <c r="D178" s="244"/>
    </row>
    <row r="179" spans="1:4" x14ac:dyDescent="0.25">
      <c r="A179" s="111"/>
      <c r="B179" s="111"/>
      <c r="C179" s="111"/>
      <c r="D179" s="244"/>
    </row>
    <row r="180" spans="1:4" x14ac:dyDescent="0.25">
      <c r="A180" s="111"/>
      <c r="B180" s="111"/>
      <c r="C180" s="111"/>
      <c r="D180" s="244"/>
    </row>
    <row r="181" spans="1:4" x14ac:dyDescent="0.25">
      <c r="A181" s="111"/>
      <c r="B181" s="111"/>
      <c r="C181" s="111"/>
      <c r="D181" s="244"/>
    </row>
    <row r="182" spans="1:4" x14ac:dyDescent="0.25">
      <c r="A182" s="111"/>
      <c r="B182" s="111"/>
      <c r="C182" s="111"/>
      <c r="D182" s="244"/>
    </row>
    <row r="183" spans="1:4" x14ac:dyDescent="0.25">
      <c r="A183" s="111"/>
      <c r="B183" s="111"/>
      <c r="C183" s="111"/>
      <c r="D183" s="244"/>
    </row>
    <row r="184" spans="1:4" x14ac:dyDescent="0.25">
      <c r="A184" s="111"/>
      <c r="B184" s="111"/>
      <c r="C184" s="111"/>
      <c r="D184" s="244"/>
    </row>
    <row r="185" spans="1:4" x14ac:dyDescent="0.25">
      <c r="A185" s="111"/>
      <c r="B185" s="111"/>
      <c r="C185" s="111"/>
      <c r="D185" s="244"/>
    </row>
    <row r="186" spans="1:4" x14ac:dyDescent="0.25">
      <c r="A186" s="111"/>
      <c r="B186" s="111"/>
      <c r="C186" s="111"/>
      <c r="D186" s="244"/>
    </row>
    <row r="187" spans="1:4" x14ac:dyDescent="0.25">
      <c r="A187" s="111"/>
      <c r="B187" s="111"/>
      <c r="C187" s="111"/>
      <c r="D187" s="244"/>
    </row>
    <row r="188" spans="1:4" x14ac:dyDescent="0.25">
      <c r="A188" s="111"/>
      <c r="B188" s="111"/>
      <c r="C188" s="111"/>
      <c r="D188" s="244"/>
    </row>
    <row r="189" spans="1:4" x14ac:dyDescent="0.25">
      <c r="A189" s="111"/>
      <c r="B189" s="111"/>
      <c r="C189" s="111"/>
      <c r="D189" s="244"/>
    </row>
    <row r="190" spans="1:4" x14ac:dyDescent="0.25">
      <c r="A190" s="111"/>
      <c r="B190" s="111"/>
      <c r="C190" s="111"/>
      <c r="D190" s="244"/>
    </row>
    <row r="191" spans="1:4" x14ac:dyDescent="0.25">
      <c r="A191" s="111"/>
      <c r="B191" s="111"/>
      <c r="C191" s="111"/>
      <c r="D191" s="244"/>
    </row>
    <row r="192" spans="1:4" x14ac:dyDescent="0.25">
      <c r="A192" s="111"/>
      <c r="B192" s="111"/>
      <c r="C192" s="111"/>
      <c r="D192" s="244"/>
    </row>
    <row r="193" spans="1:4" x14ac:dyDescent="0.25">
      <c r="A193" s="111"/>
      <c r="B193" s="111"/>
      <c r="C193" s="111"/>
      <c r="D193" s="244"/>
    </row>
    <row r="194" spans="1:4" x14ac:dyDescent="0.25">
      <c r="A194" s="111"/>
      <c r="B194" s="111"/>
      <c r="C194" s="111"/>
      <c r="D194" s="244"/>
    </row>
    <row r="195" spans="1:4" x14ac:dyDescent="0.25">
      <c r="A195" s="111"/>
      <c r="B195" s="111"/>
      <c r="C195" s="111"/>
      <c r="D195" s="244"/>
    </row>
    <row r="196" spans="1:4" x14ac:dyDescent="0.25">
      <c r="A196" s="111"/>
      <c r="B196" s="111"/>
      <c r="C196" s="111"/>
      <c r="D196" s="244"/>
    </row>
    <row r="197" spans="1:4" x14ac:dyDescent="0.25">
      <c r="A197" s="111"/>
      <c r="B197" s="111"/>
      <c r="C197" s="111"/>
      <c r="D197" s="244"/>
    </row>
    <row r="198" spans="1:4" x14ac:dyDescent="0.25">
      <c r="A198" s="111"/>
      <c r="B198" s="111"/>
      <c r="C198" s="111"/>
      <c r="D198" s="244"/>
    </row>
    <row r="199" spans="1:4" x14ac:dyDescent="0.25">
      <c r="A199" s="111"/>
      <c r="B199" s="111"/>
      <c r="C199" s="111"/>
      <c r="D199" s="244"/>
    </row>
    <row r="200" spans="1:4" x14ac:dyDescent="0.25">
      <c r="A200" s="111"/>
      <c r="B200" s="111"/>
      <c r="C200" s="111"/>
      <c r="D200" s="244"/>
    </row>
    <row r="201" spans="1:4" x14ac:dyDescent="0.25">
      <c r="A201" s="111"/>
      <c r="B201" s="111"/>
      <c r="C201" s="111"/>
      <c r="D201" s="244"/>
    </row>
    <row r="202" spans="1:4" x14ac:dyDescent="0.25">
      <c r="A202" s="111"/>
      <c r="B202" s="111"/>
      <c r="C202" s="111"/>
      <c r="D202" s="244"/>
    </row>
    <row r="203" spans="1:4" x14ac:dyDescent="0.25">
      <c r="A203" s="111"/>
      <c r="B203" s="111"/>
      <c r="C203" s="111"/>
      <c r="D203" s="244"/>
    </row>
    <row r="204" spans="1:4" x14ac:dyDescent="0.25">
      <c r="A204" s="111"/>
      <c r="B204" s="111"/>
      <c r="C204" s="111"/>
      <c r="D204" s="244"/>
    </row>
    <row r="205" spans="1:4" x14ac:dyDescent="0.25">
      <c r="A205" s="111"/>
      <c r="B205" s="111"/>
      <c r="C205" s="111"/>
      <c r="D205" s="244"/>
    </row>
    <row r="206" spans="1:4" x14ac:dyDescent="0.25">
      <c r="A206" s="111"/>
      <c r="B206" s="111"/>
      <c r="C206" s="111"/>
      <c r="D206" s="244"/>
    </row>
    <row r="207" spans="1:4" x14ac:dyDescent="0.25">
      <c r="A207" s="111"/>
      <c r="B207" s="111"/>
      <c r="C207" s="111"/>
      <c r="D207" s="244"/>
    </row>
    <row r="208" spans="1:4" x14ac:dyDescent="0.25">
      <c r="A208" s="111"/>
      <c r="B208" s="111"/>
      <c r="C208" s="111"/>
      <c r="D208" s="244"/>
    </row>
    <row r="209" spans="1:4" x14ac:dyDescent="0.25">
      <c r="A209" s="111"/>
      <c r="B209" s="111"/>
      <c r="C209" s="111"/>
      <c r="D209" s="244"/>
    </row>
    <row r="210" spans="1:4" x14ac:dyDescent="0.25">
      <c r="A210" s="111"/>
      <c r="B210" s="111"/>
      <c r="C210" s="111"/>
      <c r="D210" s="244"/>
    </row>
    <row r="211" spans="1:4" x14ac:dyDescent="0.25">
      <c r="A211" s="111"/>
      <c r="B211" s="111"/>
      <c r="C211" s="111"/>
      <c r="D211" s="244"/>
    </row>
    <row r="212" spans="1:4" x14ac:dyDescent="0.25">
      <c r="A212" s="111"/>
      <c r="B212" s="111"/>
      <c r="C212" s="111"/>
      <c r="D212" s="244"/>
    </row>
    <row r="213" spans="1:4" x14ac:dyDescent="0.25">
      <c r="A213" s="111"/>
      <c r="B213" s="111"/>
      <c r="C213" s="111"/>
      <c r="D213" s="244"/>
    </row>
    <row r="214" spans="1:4" x14ac:dyDescent="0.25">
      <c r="A214" s="111"/>
      <c r="B214" s="111"/>
      <c r="C214" s="111"/>
      <c r="D214" s="244"/>
    </row>
    <row r="215" spans="1:4" x14ac:dyDescent="0.25">
      <c r="A215" s="111"/>
      <c r="B215" s="111"/>
      <c r="C215" s="111"/>
      <c r="D215" s="244"/>
    </row>
    <row r="216" spans="1:4" x14ac:dyDescent="0.25">
      <c r="A216" s="111"/>
      <c r="B216" s="111"/>
      <c r="C216" s="111"/>
      <c r="D216" s="244"/>
    </row>
    <row r="217" spans="1:4" x14ac:dyDescent="0.25">
      <c r="A217" s="111"/>
      <c r="B217" s="111"/>
      <c r="C217" s="111"/>
      <c r="D217" s="244"/>
    </row>
    <row r="218" spans="1:4" x14ac:dyDescent="0.25">
      <c r="A218" s="111"/>
      <c r="B218" s="111"/>
      <c r="C218" s="111"/>
      <c r="D218" s="244"/>
    </row>
    <row r="219" spans="1:4" x14ac:dyDescent="0.25">
      <c r="A219" s="111"/>
      <c r="B219" s="111"/>
      <c r="C219" s="111"/>
      <c r="D219" s="244"/>
    </row>
    <row r="220" spans="1:4" x14ac:dyDescent="0.25">
      <c r="A220" s="111"/>
      <c r="B220" s="111"/>
      <c r="C220" s="111"/>
      <c r="D220" s="244"/>
    </row>
    <row r="221" spans="1:4" x14ac:dyDescent="0.25">
      <c r="A221" s="111"/>
      <c r="B221" s="111"/>
      <c r="C221" s="111"/>
      <c r="D221" s="244"/>
    </row>
    <row r="222" spans="1:4" x14ac:dyDescent="0.25">
      <c r="A222" s="111"/>
      <c r="B222" s="111"/>
      <c r="C222" s="111"/>
      <c r="D222" s="244"/>
    </row>
    <row r="223" spans="1:4" x14ac:dyDescent="0.25">
      <c r="A223" s="111"/>
      <c r="B223" s="111"/>
      <c r="C223" s="111"/>
      <c r="D223" s="244"/>
    </row>
    <row r="224" spans="1:4" x14ac:dyDescent="0.25">
      <c r="A224" s="111"/>
      <c r="B224" s="111"/>
      <c r="C224" s="111"/>
      <c r="D224" s="244"/>
    </row>
    <row r="225" spans="1:4" x14ac:dyDescent="0.25">
      <c r="A225" s="111"/>
      <c r="B225" s="111"/>
      <c r="C225" s="111"/>
      <c r="D225" s="244"/>
    </row>
    <row r="226" spans="1:4" x14ac:dyDescent="0.25">
      <c r="A226" s="111"/>
      <c r="B226" s="111"/>
      <c r="C226" s="111"/>
      <c r="D226" s="244"/>
    </row>
    <row r="227" spans="1:4" x14ac:dyDescent="0.25">
      <c r="A227" s="111"/>
      <c r="B227" s="111"/>
      <c r="C227" s="111"/>
      <c r="D227" s="244"/>
    </row>
  </sheetData>
  <sheetProtection algorithmName="SHA-512" hashValue="fZvph2DHSl8XYmGdQ0Iox/6L1iTe1yqOjmiW87xInMVFpTzAkXYo+WkpOVSxTzk1v/Tn4+iGRZh0Y+1CqZz+ZA==" saltValue="k0EM+P8/Iq4duM1eJW51vg==" spinCount="100000" sheet="1" objects="1" scenarios="1"/>
  <mergeCells count="17">
    <mergeCell ref="B5:C5"/>
    <mergeCell ref="B6:C6"/>
    <mergeCell ref="B7:C7"/>
    <mergeCell ref="B8:C8"/>
    <mergeCell ref="A12:D12"/>
    <mergeCell ref="A20:D20"/>
    <mergeCell ref="B9:C9"/>
    <mergeCell ref="A37:D37"/>
    <mergeCell ref="A46:D47"/>
    <mergeCell ref="A38:B38"/>
    <mergeCell ref="A39:B39"/>
    <mergeCell ref="A43:B43"/>
    <mergeCell ref="A44:B44"/>
    <mergeCell ref="A40:B40"/>
    <mergeCell ref="A41:B41"/>
    <mergeCell ref="A42:B42"/>
    <mergeCell ref="A45:D45"/>
  </mergeCells>
  <phoneticPr fontId="20" type="noConversion"/>
  <conditionalFormatting sqref="A38">
    <cfRule type="expression" dxfId="1" priority="5" stopIfTrue="1">
      <formula>OR(ABS($C38-$D38)&gt;=1,AND(OR(ABS($C38-$B38)&gt;=1,ABS($B38-$D38)&gt;=1),OR(MIN($B$13:$B$19,$B$21,$B$28:$B$36)&lt;&gt;0,MAX($B$13:$B$19,$B$21,$B$28:$B$36)&lt;&gt;0)))</formula>
    </cfRule>
  </conditionalFormatting>
  <dataValidations xWindow="693" yWindow="475" count="9">
    <dataValidation type="decimal" operator="greaterThanOrEqual" allowBlank="1" showInputMessage="1" errorTitle="Invalid Entry" error="Must be a whole number &gt;= 0." promptTitle="Fiscal Detail Amount" prompt="Fiscal detail must match the amounts on the 7990. Review to ensure that these amounts match." sqref="D36" xr:uid="{00000000-0002-0000-0000-000000000000}">
      <formula1>2</formula1>
    </dataValidation>
    <dataValidation type="decimal" operator="greaterThanOrEqual" allowBlank="1" showInputMessage="1" showErrorMessage="1" errorTitle="Invalid Entry" error="Must be a whole number &gt;= 0." promptTitle="Fiscal Detail Amount" prompt="Fiscal detail must match the amounts on the 7895, when that form is required. Review to ensure that these amounts match." sqref="D14:D17 D21" xr:uid="{00000000-0002-0000-0000-000001000000}">
      <formula1>2</formula1>
    </dataValidation>
    <dataValidation type="decimal" operator="greaterThanOrEqual" allowBlank="1" showInputMessage="1" errorTitle="Invalid Entry" error="Must be a whole number &gt;= 0." promptTitle=" Fiscal Detail Amount" prompt="Fiscal detail  must match the amounts on the FL Info. Review to ensure that these amounts match." sqref="D22" xr:uid="{00000000-0002-0000-0000-000002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 must match the amounts on the FL Info, and if the 7895 is required, that form as well. Review to ensure that these amounts match." sqref="D28" xr:uid="{00000000-0002-0000-0000-000003000000}">
      <formula1>2</formula1>
    </dataValidation>
    <dataValidation type="whole" operator="greaterThanOrEqual" allowBlank="1" showInputMessage="1" errorTitle="Invalid Entry" error="Must be a whole number &gt;= 0." promptTitle="Fiscal Detail Amount" prompt="Fiscal detail must match the amounts on the 7895, when that form is required. Review to ensure that these amounts match." sqref="D18:D19" xr:uid="{00000000-0002-0000-0000-000004000000}">
      <formula1>0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895, when that form is required. Review to ensure that these amounts match." sqref="D13" xr:uid="{00000000-0002-0000-0000-000005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990, and if the 7895 is required, that form as well. Review to ensure that these amounts match." sqref="D30:D35" xr:uid="{00000000-0002-0000-0000-000006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FL Info. Review to ensure that these amounts match." sqref="D23:D27" xr:uid="{00000000-0002-0000-0000-000007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FL Info, and if the 7895 is required, that form as well. Review to ensure that these amounts match." sqref="D29" xr:uid="{00000000-0002-0000-0000-000008000000}">
      <formula1>2</formula1>
    </dataValidation>
  </dataValidations>
  <printOptions horizontalCentered="1"/>
  <pageMargins left="0.5" right="0.5" top="0.51" bottom="0.55000000000000004" header="0.28000000000000003" footer="0.34"/>
  <pageSetup scale="61" orientation="portrait" r:id="rId1"/>
  <headerFooter alignWithMargins="0">
    <oddHeader>&amp;L&amp;8State of California - Health and Human Servies Agency&amp;R&amp;8Department of Health Care Services</oddHeader>
    <oddFooter>&amp;L&amp;8MC 6312 (04/15) &amp;F -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XJ118"/>
  <sheetViews>
    <sheetView zoomScaleNormal="100" zoomScalePageLayoutView="80" workbookViewId="0">
      <selection activeCell="O13" sqref="O13"/>
    </sheetView>
  </sheetViews>
  <sheetFormatPr defaultRowHeight="13.2" x14ac:dyDescent="0.25"/>
  <cols>
    <col min="1" max="1" width="22.33203125" customWidth="1"/>
    <col min="2" max="2" width="26.33203125" customWidth="1"/>
    <col min="3" max="8" width="13.6640625" customWidth="1"/>
    <col min="9" max="9" width="14.109375" customWidth="1"/>
  </cols>
  <sheetData>
    <row r="1" spans="1:10" x14ac:dyDescent="0.25">
      <c r="A1" s="112" t="s">
        <v>127</v>
      </c>
      <c r="B1" s="112"/>
      <c r="C1" s="112"/>
      <c r="D1" s="112"/>
      <c r="E1" s="112"/>
      <c r="F1" s="112"/>
      <c r="G1" s="112"/>
      <c r="H1" s="112"/>
      <c r="I1" s="112"/>
      <c r="J1" s="111"/>
    </row>
    <row r="2" spans="1:10" x14ac:dyDescent="0.25">
      <c r="A2" s="324" t="s">
        <v>313</v>
      </c>
      <c r="B2" s="112"/>
      <c r="C2" s="112"/>
      <c r="D2" s="112"/>
      <c r="E2" s="112"/>
      <c r="F2" s="112"/>
      <c r="G2" s="112"/>
      <c r="H2" s="112"/>
      <c r="I2" s="112"/>
      <c r="J2" s="111"/>
    </row>
    <row r="3" spans="1:10" x14ac:dyDescent="0.25">
      <c r="A3" s="324" t="s">
        <v>310</v>
      </c>
      <c r="B3" s="112"/>
      <c r="C3" s="112"/>
      <c r="D3" s="112"/>
      <c r="E3" s="112"/>
      <c r="F3" s="112"/>
      <c r="G3" s="112"/>
      <c r="H3" s="112"/>
      <c r="I3" s="112"/>
      <c r="J3" s="111"/>
    </row>
    <row r="4" spans="1:10" x14ac:dyDescent="0.25">
      <c r="A4" s="113" t="s">
        <v>99</v>
      </c>
      <c r="B4" s="112"/>
      <c r="C4" s="113"/>
      <c r="D4" s="113"/>
      <c r="E4" s="112"/>
      <c r="F4" s="112"/>
      <c r="G4" s="112"/>
      <c r="H4" s="112"/>
      <c r="I4" s="112"/>
      <c r="J4" s="111"/>
    </row>
    <row r="5" spans="1:10" x14ac:dyDescent="0.25">
      <c r="A5" s="114" t="s">
        <v>333</v>
      </c>
      <c r="B5" s="112"/>
      <c r="C5" s="113"/>
      <c r="D5" s="113"/>
      <c r="E5" s="112"/>
      <c r="F5" s="112"/>
      <c r="G5" s="112"/>
      <c r="H5" s="112"/>
      <c r="I5" s="112"/>
      <c r="J5" s="111"/>
    </row>
    <row r="6" spans="1:10" x14ac:dyDescent="0.25">
      <c r="A6" s="114"/>
      <c r="B6" s="112"/>
      <c r="C6" s="113"/>
      <c r="D6" s="113"/>
      <c r="E6" s="112"/>
      <c r="F6" s="112"/>
      <c r="G6" s="112"/>
      <c r="H6" s="112"/>
      <c r="I6" s="112"/>
      <c r="J6" s="111"/>
    </row>
    <row r="7" spans="1:10" x14ac:dyDescent="0.25">
      <c r="A7" s="111"/>
      <c r="B7" s="115"/>
      <c r="C7" s="115"/>
      <c r="D7" s="36" t="s">
        <v>114</v>
      </c>
      <c r="E7" s="115"/>
      <c r="F7" s="115"/>
      <c r="G7" s="115"/>
      <c r="H7" s="115"/>
      <c r="I7" s="115"/>
      <c r="J7" s="111"/>
    </row>
    <row r="8" spans="1:10" x14ac:dyDescent="0.25">
      <c r="A8" s="111"/>
      <c r="B8" s="111"/>
      <c r="C8" s="111"/>
      <c r="D8" s="36" t="s">
        <v>115</v>
      </c>
      <c r="E8" s="111"/>
      <c r="F8" s="111"/>
      <c r="G8" s="111"/>
      <c r="H8" s="111"/>
      <c r="I8" s="111"/>
      <c r="J8" s="111"/>
    </row>
    <row r="9" spans="1:10" x14ac:dyDescent="0.25">
      <c r="A9" s="111"/>
      <c r="B9" s="111"/>
      <c r="C9" s="111"/>
      <c r="D9" s="111"/>
      <c r="E9" s="111"/>
      <c r="F9" s="111"/>
      <c r="G9" s="111"/>
      <c r="H9" s="111"/>
      <c r="I9" s="111"/>
      <c r="J9" s="111"/>
    </row>
    <row r="10" spans="1:10" x14ac:dyDescent="0.25">
      <c r="A10" s="111" t="s">
        <v>6</v>
      </c>
      <c r="B10" s="714" t="str">
        <f>IF(ISBLANK('7990NTP-P'!B1),"",'7990NTP-P'!B1)</f>
        <v>Los Angeles</v>
      </c>
      <c r="C10" s="714"/>
      <c r="D10" s="116"/>
      <c r="E10" s="111"/>
      <c r="F10" s="111"/>
      <c r="G10" s="116"/>
      <c r="H10" s="116"/>
      <c r="I10" s="116"/>
      <c r="J10" s="111"/>
    </row>
    <row r="11" spans="1:10" x14ac:dyDescent="0.25">
      <c r="A11" s="111" t="s">
        <v>7</v>
      </c>
      <c r="B11" s="715" t="str">
        <f>IF(ISBLANK('7990NTP-P'!B2),"",'7990NTP-P'!B2)</f>
        <v/>
      </c>
      <c r="C11" s="715"/>
      <c r="D11" s="116"/>
      <c r="E11" s="111" t="s">
        <v>175</v>
      </c>
      <c r="F11" s="116"/>
      <c r="G11" s="13" t="str">
        <f>IF(ISBLANK('7990NTP-P'!B3),"",'7990NTP-P'!B3)</f>
        <v/>
      </c>
      <c r="H11" s="116"/>
      <c r="I11" s="116"/>
      <c r="J11" s="111"/>
    </row>
    <row r="12" spans="1:10" x14ac:dyDescent="0.25">
      <c r="A12" s="111" t="s">
        <v>8</v>
      </c>
      <c r="B12" s="716" t="str">
        <f>+'7990NTP-P'!B5:C5</f>
        <v>July 1, 2017 - June 30, 2018</v>
      </c>
      <c r="C12" s="716"/>
      <c r="D12" s="116"/>
      <c r="E12" s="111" t="s">
        <v>176</v>
      </c>
      <c r="F12" s="111"/>
      <c r="G12" s="13" t="str">
        <f>IF(ISBLANK('7990NTP-P'!B4),"",'7990NTP-P'!B4)</f>
        <v/>
      </c>
      <c r="H12" s="47"/>
      <c r="I12" s="116"/>
      <c r="J12" s="111"/>
    </row>
    <row r="13" spans="1:10" x14ac:dyDescent="0.25">
      <c r="A13" s="117"/>
      <c r="B13" s="118"/>
      <c r="C13" s="119"/>
      <c r="D13" s="116"/>
      <c r="E13" s="111"/>
      <c r="F13" s="111"/>
      <c r="G13" s="111"/>
      <c r="H13" s="47"/>
      <c r="I13" s="116"/>
      <c r="J13" s="111"/>
    </row>
    <row r="14" spans="1:10" x14ac:dyDescent="0.25">
      <c r="A14" s="112" t="s">
        <v>100</v>
      </c>
      <c r="B14" s="112"/>
      <c r="C14" s="112"/>
      <c r="D14" s="112"/>
      <c r="E14" s="112"/>
      <c r="F14" s="112"/>
      <c r="G14" s="112"/>
      <c r="H14" s="112"/>
      <c r="I14" s="112"/>
      <c r="J14" s="111"/>
    </row>
    <row r="15" spans="1:10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1"/>
    </row>
    <row r="16" spans="1:10" ht="13.8" thickBot="1" x14ac:dyDescent="0.3">
      <c r="A16" s="120"/>
      <c r="B16" s="120"/>
      <c r="C16" s="121" t="s">
        <v>9</v>
      </c>
      <c r="D16" s="121" t="s">
        <v>10</v>
      </c>
      <c r="E16" s="122" t="s">
        <v>11</v>
      </c>
      <c r="F16" s="122" t="s">
        <v>12</v>
      </c>
      <c r="G16" s="122" t="s">
        <v>13</v>
      </c>
      <c r="H16" s="122" t="s">
        <v>79</v>
      </c>
      <c r="I16" s="122" t="s">
        <v>80</v>
      </c>
      <c r="J16" s="111"/>
    </row>
    <row r="17" spans="1:10" ht="13.8" thickTop="1" x14ac:dyDescent="0.25">
      <c r="A17" s="123"/>
      <c r="B17" s="124"/>
      <c r="C17" s="111"/>
      <c r="D17" s="125"/>
      <c r="E17" s="708" t="s">
        <v>75</v>
      </c>
      <c r="F17" s="709"/>
      <c r="G17" s="709"/>
      <c r="H17" s="709"/>
      <c r="I17" s="710"/>
      <c r="J17" s="111"/>
    </row>
    <row r="18" spans="1:10" x14ac:dyDescent="0.25">
      <c r="A18" s="126"/>
      <c r="B18" s="124"/>
      <c r="C18" s="127" t="s">
        <v>0</v>
      </c>
      <c r="D18" s="127"/>
      <c r="E18" s="127" t="s">
        <v>14</v>
      </c>
      <c r="F18" s="128" t="s">
        <v>177</v>
      </c>
      <c r="G18" s="127" t="s">
        <v>129</v>
      </c>
      <c r="H18" s="129" t="s">
        <v>178</v>
      </c>
      <c r="I18" s="130" t="s">
        <v>0</v>
      </c>
      <c r="J18" s="111"/>
    </row>
    <row r="19" spans="1:10" x14ac:dyDescent="0.25">
      <c r="A19" s="131" t="s">
        <v>15</v>
      </c>
      <c r="B19" s="132"/>
      <c r="C19" s="133" t="s">
        <v>16</v>
      </c>
      <c r="D19" s="133" t="s">
        <v>76</v>
      </c>
      <c r="E19" s="133" t="s">
        <v>17</v>
      </c>
      <c r="F19" s="133" t="s">
        <v>18</v>
      </c>
      <c r="G19" s="133" t="s">
        <v>19</v>
      </c>
      <c r="H19" s="134" t="s">
        <v>129</v>
      </c>
      <c r="I19" s="135" t="s">
        <v>75</v>
      </c>
      <c r="J19" s="111"/>
    </row>
    <row r="20" spans="1:10" ht="15.9" customHeight="1" x14ac:dyDescent="0.25">
      <c r="A20" s="131" t="s">
        <v>20</v>
      </c>
      <c r="B20" s="136"/>
      <c r="C20" s="137">
        <f>SUM(D20+I20)</f>
        <v>0</v>
      </c>
      <c r="D20" s="137">
        <f>D53</f>
        <v>0</v>
      </c>
      <c r="E20" s="137">
        <f>E53</f>
        <v>0</v>
      </c>
      <c r="F20" s="137">
        <f>F53</f>
        <v>0</v>
      </c>
      <c r="G20" s="137">
        <f>G53</f>
        <v>0</v>
      </c>
      <c r="H20" s="138">
        <f>SUM(F20+G20)</f>
        <v>0</v>
      </c>
      <c r="I20" s="139">
        <f>SUM(E20+H20)</f>
        <v>0</v>
      </c>
      <c r="J20" s="111"/>
    </row>
    <row r="21" spans="1:10" ht="15.9" customHeight="1" x14ac:dyDescent="0.25">
      <c r="A21" s="131" t="s">
        <v>1</v>
      </c>
      <c r="B21" s="132"/>
      <c r="C21" s="137">
        <f t="shared" ref="C21:C26" si="0">SUM(D21+I21)</f>
        <v>0</v>
      </c>
      <c r="D21" s="137">
        <f>D62</f>
        <v>0</v>
      </c>
      <c r="E21" s="137">
        <f>E62</f>
        <v>0</v>
      </c>
      <c r="F21" s="137">
        <f>F62</f>
        <v>0</v>
      </c>
      <c r="G21" s="137">
        <f>G62</f>
        <v>0</v>
      </c>
      <c r="H21" s="138">
        <f t="shared" ref="H21:H26" si="1">SUM(F21+G21)</f>
        <v>0</v>
      </c>
      <c r="I21" s="139">
        <f>SUM(E21+H21)</f>
        <v>0</v>
      </c>
      <c r="J21" s="111"/>
    </row>
    <row r="22" spans="1:10" ht="15.9" customHeight="1" x14ac:dyDescent="0.25">
      <c r="A22" s="131" t="s">
        <v>21</v>
      </c>
      <c r="B22" s="132"/>
      <c r="C22" s="137">
        <f t="shared" si="0"/>
        <v>0</v>
      </c>
      <c r="D22" s="137">
        <f>D74</f>
        <v>0</v>
      </c>
      <c r="E22" s="137">
        <f>E74</f>
        <v>0</v>
      </c>
      <c r="F22" s="137">
        <f>F74</f>
        <v>0</v>
      </c>
      <c r="G22" s="137">
        <f>G74</f>
        <v>0</v>
      </c>
      <c r="H22" s="138">
        <f t="shared" si="1"/>
        <v>0</v>
      </c>
      <c r="I22" s="139">
        <f t="shared" ref="I22:I26" si="2">SUM(E22+H22)</f>
        <v>0</v>
      </c>
      <c r="J22" s="111"/>
    </row>
    <row r="23" spans="1:10" ht="15.9" customHeight="1" x14ac:dyDescent="0.25">
      <c r="A23" s="131" t="s">
        <v>22</v>
      </c>
      <c r="B23" s="132"/>
      <c r="C23" s="137">
        <f t="shared" si="0"/>
        <v>0</v>
      </c>
      <c r="D23" s="137">
        <f>D93</f>
        <v>0</v>
      </c>
      <c r="E23" s="137">
        <f t="shared" ref="E23:G24" si="3">E93</f>
        <v>0</v>
      </c>
      <c r="F23" s="137">
        <f t="shared" si="3"/>
        <v>0</v>
      </c>
      <c r="G23" s="137">
        <f t="shared" si="3"/>
        <v>0</v>
      </c>
      <c r="H23" s="138">
        <f t="shared" si="1"/>
        <v>0</v>
      </c>
      <c r="I23" s="139">
        <f t="shared" si="2"/>
        <v>0</v>
      </c>
      <c r="J23" s="111"/>
    </row>
    <row r="24" spans="1:10" ht="15.9" customHeight="1" x14ac:dyDescent="0.25">
      <c r="A24" s="131" t="s">
        <v>2</v>
      </c>
      <c r="B24" s="132"/>
      <c r="C24" s="137">
        <f t="shared" si="0"/>
        <v>0</v>
      </c>
      <c r="D24" s="137">
        <f>D94</f>
        <v>0</v>
      </c>
      <c r="E24" s="137">
        <f t="shared" si="3"/>
        <v>0</v>
      </c>
      <c r="F24" s="137">
        <f t="shared" si="3"/>
        <v>0</v>
      </c>
      <c r="G24" s="137">
        <f t="shared" si="3"/>
        <v>0</v>
      </c>
      <c r="H24" s="138">
        <f t="shared" si="1"/>
        <v>0</v>
      </c>
      <c r="I24" s="139">
        <f t="shared" si="2"/>
        <v>0</v>
      </c>
      <c r="J24" s="111"/>
    </row>
    <row r="25" spans="1:10" ht="15.9" customHeight="1" x14ac:dyDescent="0.25">
      <c r="A25" s="131" t="s">
        <v>3</v>
      </c>
      <c r="B25" s="132"/>
      <c r="C25" s="137">
        <f t="shared" si="0"/>
        <v>0</v>
      </c>
      <c r="D25" s="137">
        <f>D101</f>
        <v>0</v>
      </c>
      <c r="E25" s="137">
        <f>E101</f>
        <v>0</v>
      </c>
      <c r="F25" s="137">
        <f>F101</f>
        <v>0</v>
      </c>
      <c r="G25" s="137">
        <f>G101</f>
        <v>0</v>
      </c>
      <c r="H25" s="138">
        <f t="shared" si="1"/>
        <v>0</v>
      </c>
      <c r="I25" s="139">
        <f t="shared" si="2"/>
        <v>0</v>
      </c>
      <c r="J25" s="111"/>
    </row>
    <row r="26" spans="1:10" ht="15.9" customHeight="1" x14ac:dyDescent="0.25">
      <c r="A26" s="131" t="s">
        <v>4</v>
      </c>
      <c r="B26" s="132"/>
      <c r="C26" s="137">
        <f t="shared" si="0"/>
        <v>0</v>
      </c>
      <c r="D26" s="137">
        <f>D103</f>
        <v>0</v>
      </c>
      <c r="E26" s="137">
        <f>E103</f>
        <v>0</v>
      </c>
      <c r="F26" s="137">
        <f>F103</f>
        <v>0</v>
      </c>
      <c r="G26" s="137">
        <f>G103</f>
        <v>0</v>
      </c>
      <c r="H26" s="138">
        <f t="shared" si="1"/>
        <v>0</v>
      </c>
      <c r="I26" s="139">
        <f t="shared" si="2"/>
        <v>0</v>
      </c>
      <c r="J26" s="111"/>
    </row>
    <row r="27" spans="1:10" ht="15.9" customHeight="1" x14ac:dyDescent="0.25">
      <c r="A27" s="131"/>
      <c r="B27" s="132"/>
      <c r="C27" s="232"/>
      <c r="D27" s="140"/>
      <c r="E27" s="140"/>
      <c r="F27" s="232"/>
      <c r="G27" s="140"/>
      <c r="H27" s="233"/>
      <c r="I27" s="234"/>
      <c r="J27" s="111"/>
    </row>
    <row r="28" spans="1:10" ht="15.9" customHeight="1" x14ac:dyDescent="0.25">
      <c r="A28" s="141" t="s">
        <v>23</v>
      </c>
      <c r="B28" s="142"/>
      <c r="C28" s="143">
        <f t="shared" ref="C28:I28" si="4">SUM(C20:C26)</f>
        <v>0</v>
      </c>
      <c r="D28" s="143">
        <f t="shared" si="4"/>
        <v>0</v>
      </c>
      <c r="E28" s="143">
        <f t="shared" si="4"/>
        <v>0</v>
      </c>
      <c r="F28" s="143">
        <f t="shared" si="4"/>
        <v>0</v>
      </c>
      <c r="G28" s="143">
        <f t="shared" si="4"/>
        <v>0</v>
      </c>
      <c r="H28" s="143">
        <f t="shared" si="4"/>
        <v>0</v>
      </c>
      <c r="I28" s="144">
        <f t="shared" si="4"/>
        <v>0</v>
      </c>
      <c r="J28" s="111"/>
    </row>
    <row r="29" spans="1:10" ht="15.9" customHeight="1" x14ac:dyDescent="0.25">
      <c r="A29" s="131" t="s">
        <v>24</v>
      </c>
      <c r="B29" s="132"/>
      <c r="C29" s="145"/>
      <c r="D29" s="145"/>
      <c r="E29" s="145"/>
      <c r="F29" s="145"/>
      <c r="G29" s="145"/>
      <c r="H29" s="146"/>
      <c r="I29" s="146"/>
      <c r="J29" s="111"/>
    </row>
    <row r="30" spans="1:10" ht="15.9" customHeight="1" x14ac:dyDescent="0.25">
      <c r="A30" s="131" t="s">
        <v>179</v>
      </c>
      <c r="B30" s="132"/>
      <c r="C30" s="137">
        <f t="shared" ref="C30:C42" si="5">SUM(D30+I30)</f>
        <v>0</v>
      </c>
      <c r="D30" s="73"/>
      <c r="E30" s="73"/>
      <c r="F30" s="73"/>
      <c r="G30" s="73"/>
      <c r="H30" s="138">
        <f>SUM(F30+G30)</f>
        <v>0</v>
      </c>
      <c r="I30" s="139">
        <f>SUM(E30+H30)</f>
        <v>0</v>
      </c>
      <c r="J30" s="111"/>
    </row>
    <row r="31" spans="1:10" ht="15.9" customHeight="1" x14ac:dyDescent="0.25">
      <c r="A31" s="131" t="s">
        <v>25</v>
      </c>
      <c r="B31" s="132"/>
      <c r="C31" s="137">
        <f t="shared" si="5"/>
        <v>0</v>
      </c>
      <c r="D31" s="73"/>
      <c r="E31" s="73"/>
      <c r="F31" s="73"/>
      <c r="G31" s="73"/>
      <c r="H31" s="138">
        <f>SUM(F31+G31)</f>
        <v>0</v>
      </c>
      <c r="I31" s="139">
        <f>SUM(E31+H31)</f>
        <v>0</v>
      </c>
      <c r="J31" s="111"/>
    </row>
    <row r="32" spans="1:10" ht="15.9" customHeight="1" x14ac:dyDescent="0.25">
      <c r="A32" s="131" t="s">
        <v>96</v>
      </c>
      <c r="B32" s="132"/>
      <c r="C32" s="137">
        <f t="shared" si="5"/>
        <v>0</v>
      </c>
      <c r="D32" s="147">
        <f>SUM(D28-D30-D31)</f>
        <v>0</v>
      </c>
      <c r="E32" s="137">
        <f>SUM(E28-E30-E31)</f>
        <v>0</v>
      </c>
      <c r="F32" s="137">
        <f>SUM(F28-F30-F31)</f>
        <v>0</v>
      </c>
      <c r="G32" s="137">
        <f>SUM(G28-G30-G31)</f>
        <v>0</v>
      </c>
      <c r="H32" s="137">
        <f>SUM(H28-H30-H31)</f>
        <v>0</v>
      </c>
      <c r="I32" s="148">
        <f t="shared" ref="I32:I42" si="6">SUM(E32+H32)</f>
        <v>0</v>
      </c>
      <c r="J32" s="111"/>
    </row>
    <row r="33" spans="1:2662" ht="15.9" hidden="1" customHeight="1" x14ac:dyDescent="0.25">
      <c r="A33" s="149" t="s">
        <v>26</v>
      </c>
      <c r="B33" s="150"/>
      <c r="C33" s="140"/>
      <c r="D33" s="140"/>
      <c r="E33" s="140"/>
      <c r="F33" s="140"/>
      <c r="G33" s="140"/>
      <c r="H33" s="151"/>
      <c r="I33" s="152"/>
      <c r="J33" s="111"/>
    </row>
    <row r="34" spans="1:2662" ht="15.9" hidden="1" customHeight="1" x14ac:dyDescent="0.25">
      <c r="A34" s="153" t="s">
        <v>77</v>
      </c>
      <c r="B34" s="154"/>
      <c r="C34" s="154">
        <f t="shared" si="5"/>
        <v>0</v>
      </c>
      <c r="D34" s="154"/>
      <c r="E34" s="154"/>
      <c r="F34" s="154"/>
      <c r="G34" s="154"/>
      <c r="H34" s="155">
        <f t="shared" ref="H34:H42" si="7">SUM(F34+G34)</f>
        <v>0</v>
      </c>
      <c r="I34" s="156">
        <f t="shared" si="6"/>
        <v>0</v>
      </c>
      <c r="J34" s="157"/>
      <c r="K34" s="8"/>
      <c r="L34" s="8"/>
      <c r="M34" s="8"/>
      <c r="N34" s="8"/>
      <c r="O34" s="8"/>
    </row>
    <row r="35" spans="1:2662" ht="15.9" customHeight="1" x14ac:dyDescent="0.25">
      <c r="A35" s="711" t="s">
        <v>97</v>
      </c>
      <c r="B35" s="712"/>
      <c r="C35" s="712"/>
      <c r="D35" s="712"/>
      <c r="E35" s="712"/>
      <c r="F35" s="712"/>
      <c r="G35" s="712"/>
      <c r="H35" s="712"/>
      <c r="I35" s="713"/>
      <c r="J35" s="157"/>
      <c r="K35" s="8"/>
      <c r="L35" s="8"/>
      <c r="M35" s="8"/>
      <c r="N35" s="8"/>
      <c r="O35" s="8"/>
    </row>
    <row r="36" spans="1:2662" ht="15.9" customHeight="1" x14ac:dyDescent="0.25">
      <c r="A36" s="131" t="s">
        <v>94</v>
      </c>
      <c r="B36" s="132"/>
      <c r="C36" s="158">
        <f>SUM(D36+I36)</f>
        <v>0</v>
      </c>
      <c r="D36" s="302"/>
      <c r="E36" s="9"/>
      <c r="F36" s="9"/>
      <c r="G36" s="9"/>
      <c r="H36" s="159">
        <f t="shared" si="7"/>
        <v>0</v>
      </c>
      <c r="I36" s="160">
        <f>SUM(E36+H36)</f>
        <v>0</v>
      </c>
      <c r="J36" s="111"/>
    </row>
    <row r="37" spans="1:2662" s="7" customFormat="1" ht="15.9" hidden="1" customHeight="1" x14ac:dyDescent="0.25">
      <c r="A37" s="293" t="s">
        <v>95</v>
      </c>
      <c r="B37" s="294"/>
      <c r="C37" s="158">
        <f t="shared" ref="C37:C40" si="8">SUM(D37+I37)</f>
        <v>0</v>
      </c>
      <c r="D37" s="303"/>
      <c r="E37" s="295"/>
      <c r="F37" s="295"/>
      <c r="G37" s="295"/>
      <c r="H37" s="159">
        <f t="shared" si="7"/>
        <v>0</v>
      </c>
      <c r="I37" s="160">
        <f t="shared" ref="I37:I40" si="9">SUM(E37+H37)</f>
        <v>0</v>
      </c>
      <c r="J37" s="117"/>
      <c r="K37" s="8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  <c r="AMM37"/>
      <c r="AMN37"/>
      <c r="AMO37"/>
      <c r="AMP37"/>
      <c r="AMQ37"/>
      <c r="AMR37"/>
      <c r="AMS37"/>
      <c r="AMT37"/>
      <c r="AMU37"/>
      <c r="AMV37"/>
      <c r="AMW37"/>
      <c r="AMX37"/>
      <c r="AMY37"/>
      <c r="AMZ37"/>
      <c r="ANA37"/>
      <c r="ANB37"/>
      <c r="ANC37"/>
      <c r="AND37"/>
      <c r="ANE37"/>
      <c r="ANF37"/>
      <c r="ANG37"/>
      <c r="ANH37"/>
      <c r="ANI37"/>
      <c r="ANJ37"/>
      <c r="ANK37"/>
      <c r="ANL37"/>
      <c r="ANM37"/>
      <c r="ANN37"/>
      <c r="ANO37"/>
      <c r="ANP37"/>
      <c r="ANQ37"/>
      <c r="ANR37"/>
      <c r="ANS37"/>
      <c r="ANT37"/>
      <c r="ANU37"/>
      <c r="ANV37"/>
      <c r="ANW37"/>
      <c r="ANX37"/>
      <c r="ANY37"/>
      <c r="ANZ37"/>
      <c r="AOA37"/>
      <c r="AOB37"/>
      <c r="AOC37"/>
      <c r="AOD37"/>
      <c r="AOE37"/>
      <c r="AOF37"/>
      <c r="AOG37"/>
      <c r="AOH37"/>
      <c r="AOI37"/>
      <c r="AOJ37"/>
      <c r="AOK37"/>
      <c r="AOL37"/>
      <c r="AOM37"/>
      <c r="AON37"/>
      <c r="AOO37"/>
      <c r="AOP37"/>
      <c r="AOQ37"/>
      <c r="AOR37"/>
      <c r="AOS37"/>
      <c r="AOT37"/>
      <c r="AOU37"/>
      <c r="AOV37"/>
      <c r="AOW37"/>
      <c r="AOX37"/>
      <c r="AOY37"/>
      <c r="AOZ37"/>
      <c r="APA37"/>
      <c r="APB37"/>
      <c r="APC37"/>
      <c r="APD37"/>
      <c r="APE37"/>
      <c r="APF37"/>
      <c r="APG37"/>
      <c r="APH37"/>
      <c r="API37"/>
      <c r="APJ37"/>
      <c r="APK37"/>
      <c r="APL37"/>
      <c r="APM37"/>
      <c r="APN37"/>
      <c r="APO37"/>
      <c r="APP37"/>
      <c r="APQ37"/>
      <c r="APR37"/>
      <c r="APS37"/>
      <c r="APT37"/>
      <c r="APU37"/>
      <c r="APV37"/>
      <c r="APW37"/>
      <c r="APX37"/>
      <c r="APY37"/>
      <c r="APZ37"/>
      <c r="AQA37"/>
      <c r="AQB37"/>
      <c r="AQC37"/>
      <c r="AQD37"/>
      <c r="AQE37"/>
      <c r="AQF37"/>
      <c r="AQG37"/>
      <c r="AQH37"/>
      <c r="AQI37"/>
      <c r="AQJ37"/>
      <c r="AQK37"/>
      <c r="AQL37"/>
      <c r="AQM37"/>
      <c r="AQN37"/>
      <c r="AQO37"/>
      <c r="AQP37"/>
      <c r="AQQ37"/>
      <c r="AQR37"/>
      <c r="AQS37"/>
      <c r="AQT37"/>
      <c r="AQU37"/>
      <c r="AQV37"/>
      <c r="AQW37"/>
      <c r="AQX37"/>
      <c r="AQY37"/>
      <c r="AQZ37"/>
      <c r="ARA37"/>
      <c r="ARB37"/>
      <c r="ARC37"/>
      <c r="ARD37"/>
      <c r="ARE37"/>
      <c r="ARF37"/>
      <c r="ARG37"/>
      <c r="ARH37"/>
      <c r="ARI37"/>
      <c r="ARJ37"/>
      <c r="ARK37"/>
      <c r="ARL37"/>
      <c r="ARM37"/>
      <c r="ARN37"/>
      <c r="ARO37"/>
      <c r="ARP37"/>
      <c r="ARQ37"/>
      <c r="ARR37"/>
      <c r="ARS37"/>
      <c r="ART37"/>
      <c r="ARU37"/>
      <c r="ARV37"/>
      <c r="ARW37"/>
      <c r="ARX37"/>
      <c r="ARY37"/>
      <c r="ARZ37"/>
      <c r="ASA37"/>
      <c r="ASB37"/>
      <c r="ASC37"/>
      <c r="ASD37"/>
      <c r="ASE37"/>
      <c r="ASF37"/>
      <c r="ASG37"/>
      <c r="ASH37"/>
      <c r="ASI37"/>
      <c r="ASJ37"/>
      <c r="ASK37"/>
      <c r="ASL37"/>
      <c r="ASM37"/>
      <c r="ASN37"/>
      <c r="ASO37"/>
      <c r="ASP37"/>
      <c r="ASQ37"/>
      <c r="ASR37"/>
      <c r="ASS37"/>
      <c r="AST37"/>
      <c r="ASU37"/>
      <c r="ASV37"/>
      <c r="ASW37"/>
      <c r="ASX37"/>
      <c r="ASY37"/>
      <c r="ASZ37"/>
      <c r="ATA37"/>
      <c r="ATB37"/>
      <c r="ATC37"/>
      <c r="ATD37"/>
      <c r="ATE37"/>
      <c r="ATF37"/>
      <c r="ATG37"/>
      <c r="ATH37"/>
      <c r="ATI37"/>
      <c r="ATJ37"/>
      <c r="ATK37"/>
      <c r="ATL37"/>
      <c r="ATM37"/>
      <c r="ATN37"/>
      <c r="ATO37"/>
      <c r="ATP37"/>
      <c r="ATQ37"/>
      <c r="ATR37"/>
      <c r="ATS37"/>
      <c r="ATT37"/>
      <c r="ATU37"/>
      <c r="ATV37"/>
      <c r="ATW37"/>
      <c r="ATX37"/>
      <c r="ATY37"/>
      <c r="ATZ37"/>
      <c r="AUA37"/>
      <c r="AUB37"/>
      <c r="AUC37"/>
      <c r="AUD37"/>
      <c r="AUE37"/>
      <c r="AUF37"/>
      <c r="AUG37"/>
      <c r="AUH37"/>
      <c r="AUI37"/>
      <c r="AUJ37"/>
      <c r="AUK37"/>
      <c r="AUL37"/>
      <c r="AUM37"/>
      <c r="AUN37"/>
      <c r="AUO37"/>
      <c r="AUP37"/>
      <c r="AUQ37"/>
      <c r="AUR37"/>
      <c r="AUS37"/>
      <c r="AUT37"/>
      <c r="AUU37"/>
      <c r="AUV37"/>
      <c r="AUW37"/>
      <c r="AUX37"/>
      <c r="AUY37"/>
      <c r="AUZ37"/>
      <c r="AVA37"/>
      <c r="AVB37"/>
      <c r="AVC37"/>
      <c r="AVD37"/>
      <c r="AVE37"/>
      <c r="AVF37"/>
      <c r="AVG37"/>
      <c r="AVH37"/>
      <c r="AVI37"/>
      <c r="AVJ37"/>
      <c r="AVK37"/>
      <c r="AVL37"/>
      <c r="AVM37"/>
      <c r="AVN37"/>
      <c r="AVO37"/>
      <c r="AVP37"/>
      <c r="AVQ37"/>
      <c r="AVR37"/>
      <c r="AVS37"/>
      <c r="AVT37"/>
      <c r="AVU37"/>
      <c r="AVV37"/>
      <c r="AVW37"/>
      <c r="AVX37"/>
      <c r="AVY37"/>
      <c r="AVZ37"/>
      <c r="AWA37"/>
      <c r="AWB37"/>
      <c r="AWC37"/>
      <c r="AWD37"/>
      <c r="AWE37"/>
      <c r="AWF37"/>
      <c r="AWG37"/>
      <c r="AWH37"/>
      <c r="AWI37"/>
      <c r="AWJ37"/>
      <c r="AWK37"/>
      <c r="AWL37"/>
      <c r="AWM37"/>
      <c r="AWN37"/>
      <c r="AWO37"/>
      <c r="AWP37"/>
      <c r="AWQ37"/>
      <c r="AWR37"/>
      <c r="AWS37"/>
      <c r="AWT37"/>
      <c r="AWU37"/>
      <c r="AWV37"/>
      <c r="AWW37"/>
      <c r="AWX37"/>
      <c r="AWY37"/>
      <c r="AWZ37"/>
      <c r="AXA37"/>
      <c r="AXB37"/>
      <c r="AXC37"/>
      <c r="AXD37"/>
      <c r="AXE37"/>
      <c r="AXF37"/>
      <c r="AXG37"/>
      <c r="AXH37"/>
      <c r="AXI37"/>
      <c r="AXJ37"/>
      <c r="AXK37"/>
      <c r="AXL37"/>
      <c r="AXM37"/>
      <c r="AXN37"/>
      <c r="AXO37"/>
      <c r="AXP37"/>
      <c r="AXQ37"/>
      <c r="AXR37"/>
      <c r="AXS37"/>
      <c r="AXT37"/>
      <c r="AXU37"/>
      <c r="AXV37"/>
      <c r="AXW37"/>
      <c r="AXX37"/>
      <c r="AXY37"/>
      <c r="AXZ37"/>
      <c r="AYA37"/>
      <c r="AYB37"/>
      <c r="AYC37"/>
      <c r="AYD37"/>
      <c r="AYE37"/>
      <c r="AYF37"/>
      <c r="AYG37"/>
      <c r="AYH37"/>
      <c r="AYI37"/>
      <c r="AYJ37"/>
      <c r="AYK37"/>
      <c r="AYL37"/>
      <c r="AYM37"/>
      <c r="AYN37"/>
      <c r="AYO37"/>
      <c r="AYP37"/>
      <c r="AYQ37"/>
      <c r="AYR37"/>
      <c r="AYS37"/>
      <c r="AYT37"/>
      <c r="AYU37"/>
      <c r="AYV37"/>
      <c r="AYW37"/>
      <c r="AYX37"/>
      <c r="AYY37"/>
      <c r="AYZ37"/>
      <c r="AZA37"/>
      <c r="AZB37"/>
      <c r="AZC37"/>
      <c r="AZD37"/>
      <c r="AZE37"/>
      <c r="AZF37"/>
      <c r="AZG37"/>
      <c r="AZH37"/>
      <c r="AZI37"/>
      <c r="AZJ37"/>
      <c r="AZK37"/>
      <c r="AZL37"/>
      <c r="AZM37"/>
      <c r="AZN37"/>
      <c r="AZO37"/>
      <c r="AZP37"/>
      <c r="AZQ37"/>
      <c r="AZR37"/>
      <c r="AZS37"/>
      <c r="AZT37"/>
      <c r="AZU37"/>
      <c r="AZV37"/>
      <c r="AZW37"/>
      <c r="AZX37"/>
      <c r="AZY37"/>
      <c r="AZZ37"/>
      <c r="BAA37"/>
      <c r="BAB37"/>
      <c r="BAC37"/>
      <c r="BAD37"/>
      <c r="BAE37"/>
      <c r="BAF37"/>
      <c r="BAG37"/>
      <c r="BAH37"/>
      <c r="BAI37"/>
      <c r="BAJ37"/>
      <c r="BAK37"/>
      <c r="BAL37"/>
      <c r="BAM37"/>
      <c r="BAN37"/>
      <c r="BAO37"/>
      <c r="BAP37"/>
      <c r="BAQ37"/>
      <c r="BAR37"/>
      <c r="BAS37"/>
      <c r="BAT37"/>
      <c r="BAU37"/>
      <c r="BAV37"/>
      <c r="BAW37"/>
      <c r="BAX37"/>
      <c r="BAY37"/>
      <c r="BAZ37"/>
      <c r="BBA37"/>
      <c r="BBB37"/>
      <c r="BBC37"/>
      <c r="BBD37"/>
      <c r="BBE37"/>
      <c r="BBF37"/>
      <c r="BBG37"/>
      <c r="BBH37"/>
      <c r="BBI37"/>
      <c r="BBJ37"/>
      <c r="BBK37"/>
      <c r="BBL37"/>
      <c r="BBM37"/>
      <c r="BBN37"/>
      <c r="BBO37"/>
      <c r="BBP37"/>
      <c r="BBQ37"/>
      <c r="BBR37"/>
      <c r="BBS37"/>
      <c r="BBT37"/>
      <c r="BBU37"/>
      <c r="BBV37"/>
      <c r="BBW37"/>
      <c r="BBX37"/>
      <c r="BBY37"/>
      <c r="BBZ37"/>
      <c r="BCA37"/>
      <c r="BCB37"/>
      <c r="BCC37"/>
      <c r="BCD37"/>
      <c r="BCE37"/>
      <c r="BCF37"/>
      <c r="BCG37"/>
      <c r="BCH37"/>
      <c r="BCI37"/>
      <c r="BCJ37"/>
      <c r="BCK37"/>
      <c r="BCL37"/>
      <c r="BCM37"/>
      <c r="BCN37"/>
      <c r="BCO37"/>
      <c r="BCP37"/>
      <c r="BCQ37"/>
      <c r="BCR37"/>
      <c r="BCS37"/>
      <c r="BCT37"/>
      <c r="BCU37"/>
      <c r="BCV37"/>
      <c r="BCW37"/>
      <c r="BCX37"/>
      <c r="BCY37"/>
      <c r="BCZ37"/>
      <c r="BDA37"/>
      <c r="BDB37"/>
      <c r="BDC37"/>
      <c r="BDD37"/>
      <c r="BDE37"/>
      <c r="BDF37"/>
      <c r="BDG37"/>
      <c r="BDH37"/>
      <c r="BDI37"/>
      <c r="BDJ37"/>
      <c r="BDK37"/>
      <c r="BDL37"/>
      <c r="BDM37"/>
      <c r="BDN37"/>
      <c r="BDO37"/>
      <c r="BDP37"/>
      <c r="BDQ37"/>
      <c r="BDR37"/>
      <c r="BDS37"/>
      <c r="BDT37"/>
      <c r="BDU37"/>
      <c r="BDV37"/>
      <c r="BDW37"/>
      <c r="BDX37"/>
      <c r="BDY37"/>
      <c r="BDZ37"/>
      <c r="BEA37"/>
      <c r="BEB37"/>
      <c r="BEC37"/>
      <c r="BED37"/>
      <c r="BEE37"/>
      <c r="BEF37"/>
      <c r="BEG37"/>
      <c r="BEH37"/>
      <c r="BEI37"/>
      <c r="BEJ37"/>
      <c r="BEK37"/>
      <c r="BEL37"/>
      <c r="BEM37"/>
      <c r="BEN37"/>
      <c r="BEO37"/>
      <c r="BEP37"/>
      <c r="BEQ37"/>
      <c r="BER37"/>
      <c r="BES37"/>
      <c r="BET37"/>
      <c r="BEU37"/>
      <c r="BEV37"/>
      <c r="BEW37"/>
      <c r="BEX37"/>
      <c r="BEY37"/>
      <c r="BEZ37"/>
      <c r="BFA37"/>
      <c r="BFB37"/>
      <c r="BFC37"/>
      <c r="BFD37"/>
      <c r="BFE37"/>
      <c r="BFF37"/>
      <c r="BFG37"/>
      <c r="BFH37"/>
      <c r="BFI37"/>
      <c r="BFJ37"/>
      <c r="BFK37"/>
      <c r="BFL37"/>
      <c r="BFM37"/>
      <c r="BFN37"/>
      <c r="BFO37"/>
      <c r="BFP37"/>
      <c r="BFQ37"/>
      <c r="BFR37"/>
      <c r="BFS37"/>
      <c r="BFT37"/>
      <c r="BFU37"/>
      <c r="BFV37"/>
    </row>
    <row r="38" spans="1:2662" s="117" customFormat="1" ht="15.9" customHeight="1" x14ac:dyDescent="0.25">
      <c r="A38" s="131" t="s">
        <v>294</v>
      </c>
      <c r="B38" s="301"/>
      <c r="C38" s="158">
        <f t="shared" si="8"/>
        <v>0</v>
      </c>
      <c r="D38" s="299"/>
      <c r="E38" s="9"/>
      <c r="F38" s="9"/>
      <c r="G38" s="9"/>
      <c r="H38" s="159">
        <f t="shared" si="7"/>
        <v>0</v>
      </c>
      <c r="I38" s="160">
        <f t="shared" si="9"/>
        <v>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  <c r="AML38"/>
      <c r="AMM38"/>
      <c r="AMN38"/>
      <c r="AMO38"/>
      <c r="AMP38"/>
      <c r="AMQ38"/>
      <c r="AMR38"/>
      <c r="AMS38"/>
      <c r="AMT38"/>
      <c r="AMU38"/>
      <c r="AMV38"/>
      <c r="AMW38"/>
      <c r="AMX38"/>
      <c r="AMY38"/>
      <c r="AMZ38"/>
      <c r="ANA38"/>
      <c r="ANB38"/>
      <c r="ANC38"/>
      <c r="AND38"/>
      <c r="ANE38"/>
      <c r="ANF38"/>
      <c r="ANG38"/>
      <c r="ANH38"/>
      <c r="ANI38"/>
      <c r="ANJ38"/>
      <c r="ANK38"/>
      <c r="ANL38"/>
      <c r="ANM38"/>
      <c r="ANN38"/>
      <c r="ANO38"/>
      <c r="ANP38"/>
      <c r="ANQ38"/>
      <c r="ANR38"/>
      <c r="ANS38"/>
      <c r="ANT38"/>
      <c r="ANU38"/>
      <c r="ANV38"/>
      <c r="ANW38"/>
      <c r="ANX38"/>
      <c r="ANY38"/>
      <c r="ANZ38"/>
      <c r="AOA38"/>
      <c r="AOB38"/>
      <c r="AOC38"/>
      <c r="AOD38"/>
      <c r="AOE38"/>
      <c r="AOF38"/>
      <c r="AOG38"/>
      <c r="AOH38"/>
      <c r="AOI38"/>
      <c r="AOJ38"/>
      <c r="AOK38"/>
      <c r="AOL38"/>
      <c r="AOM38"/>
      <c r="AON38"/>
      <c r="AOO38"/>
      <c r="AOP38"/>
      <c r="AOQ38"/>
      <c r="AOR38"/>
      <c r="AOS38"/>
      <c r="AOT38"/>
      <c r="AOU38"/>
      <c r="AOV38"/>
      <c r="AOW38"/>
      <c r="AOX38"/>
      <c r="AOY38"/>
      <c r="AOZ38"/>
      <c r="APA38"/>
      <c r="APB38"/>
      <c r="APC38"/>
      <c r="APD38"/>
      <c r="APE38"/>
      <c r="APF38"/>
      <c r="APG38"/>
      <c r="APH38"/>
      <c r="API38"/>
      <c r="APJ38"/>
      <c r="APK38"/>
      <c r="APL38"/>
      <c r="APM38"/>
      <c r="APN38"/>
      <c r="APO38"/>
      <c r="APP38"/>
      <c r="APQ38"/>
      <c r="APR38"/>
      <c r="APS38"/>
      <c r="APT38"/>
      <c r="APU38"/>
      <c r="APV38"/>
      <c r="APW38"/>
      <c r="APX38"/>
      <c r="APY38"/>
      <c r="APZ38"/>
      <c r="AQA38"/>
      <c r="AQB38"/>
      <c r="AQC38"/>
      <c r="AQD38"/>
      <c r="AQE38"/>
      <c r="AQF38"/>
      <c r="AQG38"/>
      <c r="AQH38"/>
      <c r="AQI38"/>
      <c r="AQJ38"/>
      <c r="AQK38"/>
      <c r="AQL38"/>
      <c r="AQM38"/>
      <c r="AQN38"/>
      <c r="AQO38"/>
      <c r="AQP38"/>
      <c r="AQQ38"/>
      <c r="AQR38"/>
      <c r="AQS38"/>
      <c r="AQT38"/>
      <c r="AQU38"/>
      <c r="AQV38"/>
      <c r="AQW38"/>
      <c r="AQX38"/>
      <c r="AQY38"/>
      <c r="AQZ38"/>
      <c r="ARA38"/>
      <c r="ARB38"/>
      <c r="ARC38"/>
      <c r="ARD38"/>
      <c r="ARE38"/>
      <c r="ARF38"/>
      <c r="ARG38"/>
      <c r="ARH38"/>
      <c r="ARI38"/>
      <c r="ARJ38"/>
      <c r="ARK38"/>
      <c r="ARL38"/>
      <c r="ARM38"/>
      <c r="ARN38"/>
      <c r="ARO38"/>
      <c r="ARP38"/>
      <c r="ARQ38"/>
      <c r="ARR38"/>
      <c r="ARS38"/>
      <c r="ART38"/>
      <c r="ARU38"/>
      <c r="ARV38"/>
      <c r="ARW38"/>
      <c r="ARX38"/>
      <c r="ARY38"/>
      <c r="ARZ38"/>
      <c r="ASA38"/>
      <c r="ASB38"/>
      <c r="ASC38"/>
      <c r="ASD38"/>
      <c r="ASE38"/>
      <c r="ASF38"/>
      <c r="ASG38"/>
      <c r="ASH38"/>
      <c r="ASI38"/>
      <c r="ASJ38"/>
      <c r="ASK38"/>
      <c r="ASL38"/>
      <c r="ASM38"/>
      <c r="ASN38"/>
      <c r="ASO38"/>
      <c r="ASP38"/>
      <c r="ASQ38"/>
      <c r="ASR38"/>
      <c r="ASS38"/>
      <c r="AST38"/>
      <c r="ASU38"/>
      <c r="ASV38"/>
      <c r="ASW38"/>
      <c r="ASX38"/>
      <c r="ASY38"/>
      <c r="ASZ38"/>
      <c r="ATA38"/>
      <c r="ATB38"/>
      <c r="ATC38"/>
      <c r="ATD38"/>
      <c r="ATE38"/>
      <c r="ATF38"/>
      <c r="ATG38"/>
      <c r="ATH38"/>
      <c r="ATI38"/>
      <c r="ATJ38"/>
      <c r="ATK38"/>
      <c r="ATL38"/>
      <c r="ATM38"/>
      <c r="ATN38"/>
      <c r="ATO38"/>
      <c r="ATP38"/>
      <c r="ATQ38"/>
      <c r="ATR38"/>
      <c r="ATS38"/>
      <c r="ATT38"/>
      <c r="ATU38"/>
      <c r="ATV38"/>
      <c r="ATW38"/>
      <c r="ATX38"/>
      <c r="ATY38"/>
      <c r="ATZ38"/>
      <c r="AUA38"/>
      <c r="AUB38"/>
      <c r="AUC38"/>
      <c r="AUD38"/>
      <c r="AUE38"/>
      <c r="AUF38"/>
      <c r="AUG38"/>
      <c r="AUH38"/>
      <c r="AUI38"/>
      <c r="AUJ38"/>
      <c r="AUK38"/>
      <c r="AUL38"/>
      <c r="AUM38"/>
      <c r="AUN38"/>
      <c r="AUO38"/>
      <c r="AUP38"/>
      <c r="AUQ38"/>
      <c r="AUR38"/>
      <c r="AUS38"/>
      <c r="AUT38"/>
      <c r="AUU38"/>
      <c r="AUV38"/>
      <c r="AUW38"/>
      <c r="AUX38"/>
      <c r="AUY38"/>
      <c r="AUZ38"/>
      <c r="AVA38"/>
      <c r="AVB38"/>
      <c r="AVC38"/>
      <c r="AVD38"/>
      <c r="AVE38"/>
      <c r="AVF38"/>
      <c r="AVG38"/>
      <c r="AVH38"/>
      <c r="AVI38"/>
      <c r="AVJ38"/>
      <c r="AVK38"/>
      <c r="AVL38"/>
      <c r="AVM38"/>
      <c r="AVN38"/>
      <c r="AVO38"/>
      <c r="AVP38"/>
      <c r="AVQ38"/>
      <c r="AVR38"/>
      <c r="AVS38"/>
      <c r="AVT38"/>
      <c r="AVU38"/>
      <c r="AVV38"/>
      <c r="AVW38"/>
      <c r="AVX38"/>
      <c r="AVY38"/>
      <c r="AVZ38"/>
      <c r="AWA38"/>
      <c r="AWB38"/>
      <c r="AWC38"/>
      <c r="AWD38"/>
      <c r="AWE38"/>
      <c r="AWF38"/>
      <c r="AWG38"/>
      <c r="AWH38"/>
      <c r="AWI38"/>
      <c r="AWJ38"/>
      <c r="AWK38"/>
      <c r="AWL38"/>
      <c r="AWM38"/>
      <c r="AWN38"/>
      <c r="AWO38"/>
      <c r="AWP38"/>
      <c r="AWQ38"/>
      <c r="AWR38"/>
      <c r="AWS38"/>
      <c r="AWT38"/>
      <c r="AWU38"/>
      <c r="AWV38"/>
      <c r="AWW38"/>
      <c r="AWX38"/>
      <c r="AWY38"/>
      <c r="AWZ38"/>
      <c r="AXA38"/>
      <c r="AXB38"/>
      <c r="AXC38"/>
      <c r="AXD38"/>
      <c r="AXE38"/>
      <c r="AXF38"/>
      <c r="AXG38"/>
      <c r="AXH38"/>
      <c r="AXI38"/>
      <c r="AXJ38"/>
      <c r="AXK38"/>
      <c r="AXL38"/>
      <c r="AXM38"/>
      <c r="AXN38"/>
      <c r="AXO38"/>
      <c r="AXP38"/>
      <c r="AXQ38"/>
      <c r="AXR38"/>
      <c r="AXS38"/>
      <c r="AXT38"/>
      <c r="AXU38"/>
      <c r="AXV38"/>
      <c r="AXW38"/>
      <c r="AXX38"/>
      <c r="AXY38"/>
      <c r="AXZ38"/>
      <c r="AYA38"/>
      <c r="AYB38"/>
      <c r="AYC38"/>
      <c r="AYD38"/>
      <c r="AYE38"/>
      <c r="AYF38"/>
      <c r="AYG38"/>
      <c r="AYH38"/>
      <c r="AYI38"/>
      <c r="AYJ38"/>
      <c r="AYK38"/>
      <c r="AYL38"/>
      <c r="AYM38"/>
      <c r="AYN38"/>
      <c r="AYO38"/>
      <c r="AYP38"/>
      <c r="AYQ38"/>
      <c r="AYR38"/>
      <c r="AYS38"/>
      <c r="AYT38"/>
      <c r="AYU38"/>
      <c r="AYV38"/>
      <c r="AYW38"/>
      <c r="AYX38"/>
      <c r="AYY38"/>
      <c r="AYZ38"/>
      <c r="AZA38"/>
      <c r="AZB38"/>
      <c r="AZC38"/>
      <c r="AZD38"/>
      <c r="AZE38"/>
      <c r="AZF38"/>
      <c r="AZG38"/>
      <c r="AZH38"/>
      <c r="AZI38"/>
      <c r="AZJ38"/>
      <c r="AZK38"/>
      <c r="AZL38"/>
      <c r="AZM38"/>
      <c r="AZN38"/>
      <c r="AZO38"/>
      <c r="AZP38"/>
      <c r="AZQ38"/>
      <c r="AZR38"/>
      <c r="AZS38"/>
      <c r="AZT38"/>
      <c r="AZU38"/>
      <c r="AZV38"/>
      <c r="AZW38"/>
      <c r="AZX38"/>
      <c r="AZY38"/>
      <c r="AZZ38"/>
      <c r="BAA38"/>
      <c r="BAB38"/>
      <c r="BAC38"/>
      <c r="BAD38"/>
      <c r="BAE38"/>
      <c r="BAF38"/>
      <c r="BAG38"/>
      <c r="BAH38"/>
      <c r="BAI38"/>
      <c r="BAJ38"/>
      <c r="BAK38"/>
      <c r="BAL38"/>
      <c r="BAM38"/>
      <c r="BAN38"/>
      <c r="BAO38"/>
      <c r="BAP38"/>
      <c r="BAQ38"/>
      <c r="BAR38"/>
      <c r="BAS38"/>
      <c r="BAT38"/>
      <c r="BAU38"/>
      <c r="BAV38"/>
      <c r="BAW38"/>
      <c r="BAX38"/>
      <c r="BAY38"/>
      <c r="BAZ38"/>
      <c r="BBA38"/>
      <c r="BBB38"/>
      <c r="BBC38"/>
      <c r="BBD38"/>
      <c r="BBE38"/>
      <c r="BBF38"/>
      <c r="BBG38"/>
      <c r="BBH38"/>
      <c r="BBI38"/>
      <c r="BBJ38"/>
      <c r="BBK38"/>
      <c r="BBL38"/>
      <c r="BBM38"/>
      <c r="BBN38"/>
      <c r="BBO38"/>
      <c r="BBP38"/>
      <c r="BBQ38"/>
      <c r="BBR38"/>
      <c r="BBS38"/>
      <c r="BBT38"/>
      <c r="BBU38"/>
      <c r="BBV38"/>
      <c r="BBW38"/>
      <c r="BBX38"/>
      <c r="BBY38"/>
      <c r="BBZ38"/>
      <c r="BCA38"/>
      <c r="BCB38"/>
      <c r="BCC38"/>
      <c r="BCD38"/>
      <c r="BCE38"/>
      <c r="BCF38"/>
      <c r="BCG38"/>
      <c r="BCH38"/>
      <c r="BCI38"/>
      <c r="BCJ38"/>
      <c r="BCK38"/>
      <c r="BCL38"/>
      <c r="BCM38"/>
      <c r="BCN38"/>
      <c r="BCO38"/>
      <c r="BCP38"/>
      <c r="BCQ38"/>
      <c r="BCR38"/>
      <c r="BCS38"/>
      <c r="BCT38"/>
      <c r="BCU38"/>
      <c r="BCV38"/>
      <c r="BCW38"/>
      <c r="BCX38"/>
      <c r="BCY38"/>
      <c r="BCZ38"/>
      <c r="BDA38"/>
      <c r="BDB38"/>
      <c r="BDC38"/>
      <c r="BDD38"/>
      <c r="BDE38"/>
      <c r="BDF38"/>
      <c r="BDG38"/>
      <c r="BDH38"/>
      <c r="BDI38"/>
      <c r="BDJ38"/>
      <c r="BDK38"/>
      <c r="BDL38"/>
      <c r="BDM38"/>
      <c r="BDN38"/>
      <c r="BDO38"/>
      <c r="BDP38"/>
      <c r="BDQ38"/>
      <c r="BDR38"/>
      <c r="BDS38"/>
      <c r="BDT38"/>
      <c r="BDU38"/>
      <c r="BDV38"/>
      <c r="BDW38"/>
      <c r="BDX38"/>
      <c r="BDY38"/>
      <c r="BDZ38"/>
      <c r="BEA38"/>
      <c r="BEB38"/>
      <c r="BEC38"/>
      <c r="BED38"/>
      <c r="BEE38"/>
      <c r="BEF38"/>
      <c r="BEG38"/>
      <c r="BEH38"/>
      <c r="BEI38"/>
      <c r="BEJ38"/>
      <c r="BEK38"/>
      <c r="BEL38"/>
      <c r="BEM38"/>
      <c r="BEN38"/>
      <c r="BEO38"/>
      <c r="BEP38"/>
      <c r="BEQ38"/>
      <c r="BER38"/>
      <c r="BES38"/>
      <c r="BET38"/>
      <c r="BEU38"/>
      <c r="BEV38"/>
      <c r="BEW38"/>
      <c r="BEX38"/>
      <c r="BEY38"/>
      <c r="BEZ38"/>
      <c r="BFA38"/>
      <c r="BFB38"/>
      <c r="BFC38"/>
      <c r="BFD38"/>
      <c r="BFE38"/>
      <c r="BFF38"/>
      <c r="BFG38"/>
      <c r="BFH38"/>
      <c r="BFI38"/>
      <c r="BFJ38"/>
      <c r="BFK38"/>
      <c r="BFL38"/>
      <c r="BFM38"/>
      <c r="BFN38"/>
      <c r="BFO38"/>
      <c r="BFP38"/>
      <c r="BFQ38"/>
      <c r="BFR38"/>
      <c r="BFS38"/>
      <c r="BFT38"/>
      <c r="BFU38"/>
      <c r="BFV38"/>
      <c r="BFW38"/>
      <c r="BFX38"/>
      <c r="BFY38"/>
      <c r="BFZ38"/>
      <c r="BGA38"/>
      <c r="BGB38"/>
      <c r="BGC38"/>
      <c r="BGD38"/>
      <c r="BGE38"/>
      <c r="BGF38"/>
      <c r="BGG38"/>
      <c r="BGH38"/>
      <c r="BGI38"/>
      <c r="BGJ38"/>
      <c r="BGK38"/>
      <c r="BGL38"/>
      <c r="BGM38"/>
      <c r="BGN38"/>
      <c r="BGO38"/>
      <c r="BGP38"/>
      <c r="BGQ38"/>
      <c r="BGR38"/>
      <c r="BGS38"/>
      <c r="BGT38"/>
      <c r="BGU38"/>
      <c r="BGV38"/>
      <c r="BGW38"/>
      <c r="BGX38"/>
      <c r="BGY38"/>
      <c r="BGZ38"/>
      <c r="BHA38"/>
      <c r="BHB38"/>
      <c r="BHC38"/>
      <c r="BHD38"/>
      <c r="BHE38"/>
      <c r="BHF38"/>
      <c r="BHG38"/>
      <c r="BHH38"/>
      <c r="BHI38"/>
      <c r="BHJ38"/>
      <c r="BHK38"/>
      <c r="BHL38"/>
      <c r="BHM38"/>
      <c r="BHN38"/>
      <c r="BHO38"/>
      <c r="BHP38"/>
      <c r="BHQ38"/>
      <c r="BHR38"/>
      <c r="BHS38"/>
      <c r="BHT38"/>
      <c r="BHU38"/>
      <c r="BHV38"/>
      <c r="BHW38"/>
      <c r="BHX38"/>
      <c r="BHY38"/>
      <c r="BHZ38"/>
      <c r="BIA38"/>
      <c r="BIB38"/>
      <c r="BIC38"/>
      <c r="BID38"/>
      <c r="BIE38"/>
      <c r="BIF38"/>
      <c r="BIG38"/>
      <c r="BIH38"/>
      <c r="BII38"/>
      <c r="BIJ38"/>
      <c r="BIK38"/>
      <c r="BIL38"/>
      <c r="BIM38"/>
      <c r="BIN38"/>
      <c r="BIO38"/>
      <c r="BIP38"/>
      <c r="BIQ38"/>
      <c r="BIR38"/>
      <c r="BIS38"/>
      <c r="BIT38"/>
      <c r="BIU38"/>
      <c r="BIV38"/>
      <c r="BIW38"/>
      <c r="BIX38"/>
      <c r="BIY38"/>
      <c r="BIZ38"/>
      <c r="BJA38"/>
      <c r="BJB38"/>
      <c r="BJC38"/>
      <c r="BJD38"/>
      <c r="BJE38"/>
      <c r="BJF38"/>
      <c r="BJG38"/>
      <c r="BJH38"/>
      <c r="BJI38"/>
      <c r="BJJ38"/>
      <c r="BJK38"/>
      <c r="BJL38"/>
      <c r="BJM38"/>
      <c r="BJN38"/>
      <c r="BJO38"/>
      <c r="BJP38"/>
      <c r="BJQ38"/>
      <c r="BJR38"/>
      <c r="BJS38"/>
      <c r="BJT38"/>
      <c r="BJU38"/>
      <c r="BJV38"/>
      <c r="BJW38"/>
      <c r="BJX38"/>
      <c r="BJY38"/>
      <c r="BJZ38"/>
      <c r="BKA38"/>
      <c r="BKB38"/>
      <c r="BKC38"/>
      <c r="BKD38"/>
      <c r="BKE38"/>
      <c r="BKF38"/>
      <c r="BKG38"/>
      <c r="BKH38"/>
      <c r="BKI38"/>
      <c r="BKJ38"/>
      <c r="BKK38"/>
      <c r="BKL38"/>
      <c r="BKM38"/>
      <c r="BKN38"/>
      <c r="BKO38"/>
      <c r="BKP38"/>
      <c r="BKQ38"/>
      <c r="BKR38"/>
      <c r="BKS38"/>
      <c r="BKT38"/>
      <c r="BKU38"/>
      <c r="BKV38"/>
      <c r="BKW38"/>
      <c r="BKX38"/>
      <c r="BKY38"/>
      <c r="BKZ38"/>
      <c r="BLA38"/>
      <c r="BLB38"/>
      <c r="BLC38"/>
      <c r="BLD38"/>
      <c r="BLE38"/>
      <c r="BLF38"/>
      <c r="BLG38"/>
      <c r="BLH38"/>
      <c r="BLI38"/>
      <c r="BLJ38"/>
      <c r="BLK38"/>
      <c r="BLL38"/>
      <c r="BLM38"/>
      <c r="BLN38"/>
      <c r="BLO38"/>
      <c r="BLP38"/>
      <c r="BLQ38"/>
      <c r="BLR38"/>
      <c r="BLS38"/>
      <c r="BLT38"/>
      <c r="BLU38"/>
      <c r="BLV38"/>
      <c r="BLW38"/>
      <c r="BLX38"/>
      <c r="BLY38"/>
      <c r="BLZ38"/>
      <c r="BMA38"/>
      <c r="BMB38"/>
      <c r="BMC38"/>
      <c r="BMD38"/>
      <c r="BME38"/>
      <c r="BMF38"/>
      <c r="BMG38"/>
      <c r="BMH38"/>
      <c r="BMI38"/>
      <c r="BMJ38"/>
      <c r="BMK38"/>
      <c r="BML38"/>
      <c r="BMM38"/>
      <c r="BMN38"/>
      <c r="BMO38"/>
      <c r="BMP38"/>
      <c r="BMQ38"/>
      <c r="BMR38"/>
      <c r="BMS38"/>
      <c r="BMT38"/>
      <c r="BMU38"/>
      <c r="BMV38"/>
      <c r="BMW38"/>
      <c r="BMX38"/>
      <c r="BMY38"/>
      <c r="BMZ38"/>
      <c r="BNA38"/>
      <c r="BNB38"/>
      <c r="BNC38"/>
      <c r="BND38"/>
      <c r="BNE38"/>
      <c r="BNF38"/>
      <c r="BNG38"/>
      <c r="BNH38"/>
      <c r="BNI38"/>
      <c r="BNJ38"/>
      <c r="BNK38"/>
      <c r="BNL38"/>
      <c r="BNM38"/>
      <c r="BNN38"/>
      <c r="BNO38"/>
      <c r="BNP38"/>
      <c r="BNQ38"/>
      <c r="BNR38"/>
      <c r="BNS38"/>
      <c r="BNT38"/>
      <c r="BNU38"/>
      <c r="BNV38"/>
      <c r="BNW38"/>
      <c r="BNX38"/>
      <c r="BNY38"/>
      <c r="BNZ38"/>
      <c r="BOA38"/>
      <c r="BOB38"/>
      <c r="BOC38"/>
      <c r="BOD38"/>
      <c r="BOE38"/>
      <c r="BOF38"/>
      <c r="BOG38"/>
      <c r="BOH38"/>
      <c r="BOI38"/>
      <c r="BOJ38"/>
      <c r="BOK38"/>
      <c r="BOL38"/>
      <c r="BOM38"/>
      <c r="BON38"/>
      <c r="BOO38"/>
      <c r="BOP38"/>
      <c r="BOQ38"/>
      <c r="BOR38"/>
      <c r="BOS38"/>
      <c r="BOT38"/>
      <c r="BOU38"/>
      <c r="BOV38"/>
      <c r="BOW38"/>
      <c r="BOX38"/>
      <c r="BOY38"/>
      <c r="BOZ38"/>
      <c r="BPA38"/>
      <c r="BPB38"/>
      <c r="BPC38"/>
      <c r="BPD38"/>
      <c r="BPE38"/>
      <c r="BPF38"/>
      <c r="BPG38"/>
      <c r="BPH38"/>
      <c r="BPI38"/>
      <c r="BPJ38"/>
      <c r="BPK38"/>
      <c r="BPL38"/>
      <c r="BPM38"/>
      <c r="BPN38"/>
      <c r="BPO38"/>
      <c r="BPP38"/>
      <c r="BPQ38"/>
      <c r="BPR38"/>
      <c r="BPS38"/>
      <c r="BPT38"/>
      <c r="BPU38"/>
      <c r="BPV38"/>
      <c r="BPW38"/>
      <c r="BPX38"/>
      <c r="BPY38"/>
      <c r="BPZ38"/>
      <c r="BQA38"/>
      <c r="BQB38"/>
      <c r="BQC38"/>
      <c r="BQD38"/>
      <c r="BQE38"/>
      <c r="BQF38"/>
      <c r="BQG38"/>
      <c r="BQH38"/>
      <c r="BQI38"/>
      <c r="BQJ38"/>
      <c r="BQK38"/>
      <c r="BQL38"/>
      <c r="BQM38"/>
      <c r="BQN38"/>
      <c r="BQO38"/>
      <c r="BQP38"/>
      <c r="BQQ38"/>
      <c r="BQR38"/>
      <c r="BQS38"/>
      <c r="BQT38"/>
      <c r="BQU38"/>
      <c r="BQV38"/>
      <c r="BQW38"/>
      <c r="BQX38"/>
      <c r="BQY38"/>
      <c r="BQZ38"/>
      <c r="BRA38"/>
      <c r="BRB38"/>
      <c r="BRC38"/>
      <c r="BRD38"/>
      <c r="BRE38"/>
      <c r="BRF38"/>
      <c r="BRG38"/>
      <c r="BRH38"/>
      <c r="BRI38"/>
      <c r="BRJ38"/>
      <c r="BRK38"/>
      <c r="BRL38"/>
      <c r="BRM38"/>
      <c r="BRN38"/>
      <c r="BRO38"/>
      <c r="BRP38"/>
      <c r="BRQ38"/>
      <c r="BRR38"/>
      <c r="BRS38"/>
      <c r="BRT38"/>
      <c r="BRU38"/>
      <c r="BRV38"/>
      <c r="BRW38"/>
      <c r="BRX38"/>
      <c r="BRY38"/>
      <c r="BRZ38"/>
      <c r="BSA38"/>
      <c r="BSB38"/>
      <c r="BSC38"/>
      <c r="BSD38"/>
      <c r="BSE38"/>
      <c r="BSF38"/>
      <c r="BSG38"/>
      <c r="BSH38"/>
      <c r="BSI38"/>
      <c r="BSJ38"/>
      <c r="BSK38"/>
      <c r="BSL38"/>
      <c r="BSM38"/>
      <c r="BSN38"/>
      <c r="BSO38"/>
      <c r="BSP38"/>
      <c r="BSQ38"/>
      <c r="BSR38"/>
      <c r="BSS38"/>
      <c r="BST38"/>
      <c r="BSU38"/>
      <c r="BSV38"/>
      <c r="BSW38"/>
      <c r="BSX38"/>
      <c r="BSY38"/>
      <c r="BSZ38"/>
      <c r="BTA38"/>
      <c r="BTB38"/>
      <c r="BTC38"/>
      <c r="BTD38"/>
      <c r="BTE38"/>
      <c r="BTF38"/>
      <c r="BTG38"/>
      <c r="BTH38"/>
      <c r="BTI38"/>
      <c r="BTJ38"/>
      <c r="BTK38"/>
      <c r="BTL38"/>
      <c r="BTM38"/>
      <c r="BTN38"/>
      <c r="BTO38"/>
      <c r="BTP38"/>
      <c r="BTQ38"/>
      <c r="BTR38"/>
      <c r="BTS38"/>
      <c r="BTT38"/>
      <c r="BTU38"/>
      <c r="BTV38"/>
      <c r="BTW38"/>
      <c r="BTX38"/>
      <c r="BTY38"/>
      <c r="BTZ38"/>
      <c r="BUA38"/>
      <c r="BUB38"/>
      <c r="BUC38"/>
      <c r="BUD38"/>
      <c r="BUE38"/>
      <c r="BUF38"/>
      <c r="BUG38"/>
      <c r="BUH38"/>
      <c r="BUI38"/>
      <c r="BUJ38"/>
      <c r="BUK38"/>
      <c r="BUL38"/>
      <c r="BUM38"/>
      <c r="BUN38"/>
      <c r="BUO38"/>
      <c r="BUP38"/>
      <c r="BUQ38"/>
      <c r="BUR38"/>
      <c r="BUS38"/>
      <c r="BUT38"/>
      <c r="BUU38"/>
      <c r="BUV38"/>
      <c r="BUW38"/>
      <c r="BUX38"/>
      <c r="BUY38"/>
      <c r="BUZ38"/>
      <c r="BVA38"/>
      <c r="BVB38"/>
      <c r="BVC38"/>
      <c r="BVD38"/>
      <c r="BVE38"/>
      <c r="BVF38"/>
      <c r="BVG38"/>
      <c r="BVH38"/>
      <c r="BVI38"/>
      <c r="BVJ38"/>
      <c r="BVK38"/>
      <c r="BVL38"/>
      <c r="BVM38"/>
      <c r="BVN38"/>
      <c r="BVO38"/>
      <c r="BVP38"/>
      <c r="BVQ38"/>
      <c r="BVR38"/>
      <c r="BVS38"/>
      <c r="BVT38"/>
      <c r="BVU38"/>
      <c r="BVV38"/>
      <c r="BVW38"/>
      <c r="BVX38"/>
      <c r="BVY38"/>
      <c r="BVZ38"/>
      <c r="BWA38"/>
      <c r="BWB38"/>
      <c r="BWC38"/>
      <c r="BWD38"/>
      <c r="BWE38"/>
      <c r="BWF38"/>
      <c r="BWG38"/>
      <c r="BWH38"/>
      <c r="BWI38"/>
      <c r="BWJ38"/>
      <c r="BWK38"/>
      <c r="BWL38"/>
      <c r="BWM38"/>
      <c r="BWN38"/>
      <c r="BWO38"/>
      <c r="BWP38"/>
      <c r="BWQ38"/>
      <c r="BWR38"/>
      <c r="BWS38"/>
      <c r="BWT38"/>
      <c r="BWU38"/>
      <c r="BWV38"/>
      <c r="BWW38"/>
      <c r="BWX38"/>
      <c r="BWY38"/>
      <c r="BWZ38"/>
      <c r="BXA38"/>
      <c r="BXB38"/>
      <c r="BXC38"/>
      <c r="BXD38"/>
      <c r="BXE38"/>
      <c r="BXF38"/>
      <c r="BXG38"/>
      <c r="BXH38"/>
      <c r="BXI38"/>
      <c r="BXJ38"/>
      <c r="BXK38"/>
      <c r="BXL38"/>
      <c r="BXM38"/>
      <c r="BXN38"/>
      <c r="BXO38"/>
      <c r="BXP38"/>
      <c r="BXQ38"/>
      <c r="BXR38"/>
      <c r="BXS38"/>
      <c r="BXT38"/>
      <c r="BXU38"/>
      <c r="BXV38"/>
      <c r="BXW38"/>
      <c r="BXX38"/>
      <c r="BXY38"/>
      <c r="BXZ38"/>
      <c r="BYA38"/>
      <c r="BYB38"/>
      <c r="BYC38"/>
      <c r="BYD38"/>
      <c r="BYE38"/>
      <c r="BYF38"/>
      <c r="BYG38"/>
      <c r="BYH38"/>
      <c r="BYI38"/>
      <c r="BYJ38"/>
      <c r="BYK38"/>
      <c r="BYL38"/>
      <c r="BYM38"/>
      <c r="BYN38"/>
      <c r="BYO38"/>
      <c r="BYP38"/>
      <c r="BYQ38"/>
      <c r="BYR38"/>
      <c r="BYS38"/>
      <c r="BYT38"/>
      <c r="BYU38"/>
      <c r="BYV38"/>
      <c r="BYW38"/>
      <c r="BYX38"/>
      <c r="BYY38"/>
      <c r="BYZ38"/>
      <c r="BZA38"/>
      <c r="BZB38"/>
      <c r="BZC38"/>
      <c r="BZD38"/>
      <c r="BZE38"/>
      <c r="BZF38"/>
      <c r="BZG38"/>
      <c r="BZH38"/>
      <c r="BZI38"/>
      <c r="BZJ38"/>
      <c r="BZK38"/>
      <c r="BZL38"/>
      <c r="BZM38"/>
      <c r="BZN38"/>
      <c r="BZO38"/>
      <c r="BZP38"/>
      <c r="BZQ38"/>
      <c r="BZR38"/>
      <c r="BZS38"/>
      <c r="BZT38"/>
      <c r="BZU38"/>
      <c r="BZV38"/>
      <c r="BZW38"/>
      <c r="BZX38"/>
      <c r="BZY38"/>
      <c r="BZZ38"/>
      <c r="CAA38"/>
      <c r="CAB38"/>
      <c r="CAC38"/>
      <c r="CAD38"/>
      <c r="CAE38"/>
      <c r="CAF38"/>
      <c r="CAG38"/>
      <c r="CAH38"/>
      <c r="CAI38"/>
      <c r="CAJ38"/>
      <c r="CAK38"/>
      <c r="CAL38"/>
      <c r="CAM38"/>
      <c r="CAN38"/>
      <c r="CAO38"/>
      <c r="CAP38"/>
      <c r="CAQ38"/>
      <c r="CAR38"/>
      <c r="CAS38"/>
      <c r="CAT38"/>
      <c r="CAU38"/>
      <c r="CAV38"/>
      <c r="CAW38"/>
      <c r="CAX38"/>
      <c r="CAY38"/>
      <c r="CAZ38"/>
      <c r="CBA38"/>
      <c r="CBB38"/>
      <c r="CBC38"/>
      <c r="CBD38"/>
      <c r="CBE38"/>
      <c r="CBF38"/>
      <c r="CBG38"/>
      <c r="CBH38"/>
      <c r="CBI38"/>
      <c r="CBJ38"/>
      <c r="CBK38"/>
      <c r="CBL38"/>
      <c r="CBM38"/>
      <c r="CBN38"/>
      <c r="CBO38"/>
      <c r="CBP38"/>
      <c r="CBQ38"/>
      <c r="CBR38"/>
      <c r="CBS38"/>
      <c r="CBT38"/>
      <c r="CBU38"/>
      <c r="CBV38"/>
      <c r="CBW38"/>
      <c r="CBX38"/>
      <c r="CBY38"/>
      <c r="CBZ38"/>
      <c r="CCA38"/>
      <c r="CCB38"/>
      <c r="CCC38"/>
      <c r="CCD38"/>
      <c r="CCE38"/>
      <c r="CCF38"/>
      <c r="CCG38"/>
      <c r="CCH38"/>
      <c r="CCI38"/>
      <c r="CCJ38"/>
      <c r="CCK38"/>
      <c r="CCL38"/>
      <c r="CCM38"/>
      <c r="CCN38"/>
      <c r="CCO38"/>
      <c r="CCP38"/>
      <c r="CCQ38"/>
      <c r="CCR38"/>
      <c r="CCS38"/>
      <c r="CCT38"/>
      <c r="CCU38"/>
      <c r="CCV38"/>
      <c r="CCW38"/>
      <c r="CCX38"/>
      <c r="CCY38"/>
      <c r="CCZ38"/>
      <c r="CDA38"/>
      <c r="CDB38"/>
      <c r="CDC38"/>
      <c r="CDD38"/>
      <c r="CDE38"/>
      <c r="CDF38"/>
      <c r="CDG38"/>
      <c r="CDH38"/>
      <c r="CDI38"/>
      <c r="CDJ38"/>
      <c r="CDK38"/>
      <c r="CDL38"/>
      <c r="CDM38"/>
      <c r="CDN38"/>
      <c r="CDO38"/>
      <c r="CDP38"/>
      <c r="CDQ38"/>
      <c r="CDR38"/>
      <c r="CDS38"/>
      <c r="CDT38"/>
      <c r="CDU38"/>
      <c r="CDV38"/>
      <c r="CDW38"/>
      <c r="CDX38"/>
      <c r="CDY38"/>
      <c r="CDZ38"/>
      <c r="CEA38"/>
      <c r="CEB38"/>
      <c r="CEC38"/>
      <c r="CED38"/>
      <c r="CEE38"/>
      <c r="CEF38"/>
      <c r="CEG38"/>
      <c r="CEH38"/>
      <c r="CEI38"/>
      <c r="CEJ38"/>
      <c r="CEK38"/>
      <c r="CEL38"/>
      <c r="CEM38"/>
      <c r="CEN38"/>
      <c r="CEO38"/>
      <c r="CEP38"/>
      <c r="CEQ38"/>
      <c r="CER38"/>
      <c r="CES38"/>
      <c r="CET38"/>
      <c r="CEU38"/>
      <c r="CEV38"/>
      <c r="CEW38"/>
      <c r="CEX38"/>
      <c r="CEY38"/>
      <c r="CEZ38"/>
      <c r="CFA38"/>
      <c r="CFB38"/>
      <c r="CFC38"/>
      <c r="CFD38"/>
      <c r="CFE38"/>
      <c r="CFF38"/>
      <c r="CFG38"/>
      <c r="CFH38"/>
      <c r="CFI38"/>
      <c r="CFJ38"/>
      <c r="CFK38"/>
      <c r="CFL38"/>
      <c r="CFM38"/>
      <c r="CFN38"/>
      <c r="CFO38"/>
      <c r="CFP38"/>
      <c r="CFQ38"/>
      <c r="CFR38"/>
      <c r="CFS38"/>
      <c r="CFT38"/>
      <c r="CFU38"/>
      <c r="CFV38"/>
      <c r="CFW38"/>
      <c r="CFX38"/>
      <c r="CFY38"/>
      <c r="CFZ38"/>
      <c r="CGA38"/>
      <c r="CGB38"/>
      <c r="CGC38"/>
      <c r="CGD38"/>
      <c r="CGE38"/>
      <c r="CGF38"/>
      <c r="CGG38"/>
      <c r="CGH38"/>
      <c r="CGI38"/>
      <c r="CGJ38"/>
      <c r="CGK38"/>
      <c r="CGL38"/>
      <c r="CGM38"/>
      <c r="CGN38"/>
      <c r="CGO38"/>
      <c r="CGP38"/>
      <c r="CGQ38"/>
      <c r="CGR38"/>
      <c r="CGS38"/>
      <c r="CGT38"/>
      <c r="CGU38"/>
      <c r="CGV38"/>
      <c r="CGW38"/>
      <c r="CGX38"/>
      <c r="CGY38"/>
      <c r="CGZ38"/>
      <c r="CHA38"/>
      <c r="CHB38"/>
      <c r="CHC38"/>
      <c r="CHD38"/>
      <c r="CHE38"/>
      <c r="CHF38"/>
      <c r="CHG38"/>
      <c r="CHH38"/>
      <c r="CHI38"/>
      <c r="CHJ38"/>
      <c r="CHK38"/>
      <c r="CHL38"/>
      <c r="CHM38"/>
      <c r="CHN38"/>
      <c r="CHO38"/>
      <c r="CHP38"/>
      <c r="CHQ38"/>
      <c r="CHR38"/>
      <c r="CHS38"/>
      <c r="CHT38"/>
      <c r="CHU38"/>
      <c r="CHV38"/>
      <c r="CHW38"/>
      <c r="CHX38"/>
      <c r="CHY38"/>
      <c r="CHZ38"/>
      <c r="CIA38"/>
      <c r="CIB38"/>
      <c r="CIC38"/>
      <c r="CID38"/>
      <c r="CIE38"/>
      <c r="CIF38"/>
      <c r="CIG38"/>
      <c r="CIH38"/>
      <c r="CII38"/>
      <c r="CIJ38"/>
      <c r="CIK38"/>
      <c r="CIL38"/>
      <c r="CIM38"/>
      <c r="CIN38"/>
      <c r="CIO38"/>
      <c r="CIP38"/>
      <c r="CIQ38"/>
      <c r="CIR38"/>
      <c r="CIS38"/>
      <c r="CIT38"/>
      <c r="CIU38"/>
      <c r="CIV38"/>
      <c r="CIW38"/>
      <c r="CIX38"/>
      <c r="CIY38"/>
      <c r="CIZ38"/>
      <c r="CJA38"/>
      <c r="CJB38"/>
      <c r="CJC38"/>
      <c r="CJD38"/>
      <c r="CJE38"/>
      <c r="CJF38"/>
      <c r="CJG38"/>
      <c r="CJH38"/>
      <c r="CJI38"/>
      <c r="CJJ38"/>
      <c r="CJK38"/>
      <c r="CJL38"/>
      <c r="CJM38"/>
      <c r="CJN38"/>
      <c r="CJO38"/>
      <c r="CJP38"/>
      <c r="CJQ38"/>
      <c r="CJR38"/>
      <c r="CJS38"/>
      <c r="CJT38"/>
      <c r="CJU38"/>
      <c r="CJV38"/>
      <c r="CJW38"/>
      <c r="CJX38"/>
      <c r="CJY38"/>
      <c r="CJZ38"/>
      <c r="CKA38"/>
      <c r="CKB38"/>
      <c r="CKC38"/>
      <c r="CKD38"/>
      <c r="CKE38"/>
      <c r="CKF38"/>
      <c r="CKG38"/>
      <c r="CKH38"/>
      <c r="CKI38"/>
      <c r="CKJ38"/>
      <c r="CKK38"/>
      <c r="CKL38"/>
      <c r="CKM38"/>
      <c r="CKN38"/>
      <c r="CKO38"/>
      <c r="CKP38"/>
      <c r="CKQ38"/>
      <c r="CKR38"/>
      <c r="CKS38"/>
      <c r="CKT38"/>
      <c r="CKU38"/>
      <c r="CKV38"/>
      <c r="CKW38"/>
      <c r="CKX38"/>
      <c r="CKY38"/>
      <c r="CKZ38"/>
      <c r="CLA38"/>
      <c r="CLB38"/>
      <c r="CLC38"/>
      <c r="CLD38"/>
      <c r="CLE38"/>
      <c r="CLF38"/>
      <c r="CLG38"/>
      <c r="CLH38"/>
      <c r="CLI38"/>
      <c r="CLJ38"/>
      <c r="CLK38"/>
      <c r="CLL38"/>
      <c r="CLM38"/>
      <c r="CLN38"/>
      <c r="CLO38"/>
      <c r="CLP38"/>
      <c r="CLQ38"/>
      <c r="CLR38"/>
      <c r="CLS38"/>
      <c r="CLT38"/>
      <c r="CLU38"/>
      <c r="CLV38"/>
      <c r="CLW38"/>
      <c r="CLX38"/>
      <c r="CLY38"/>
      <c r="CLZ38"/>
      <c r="CMA38"/>
      <c r="CMB38"/>
      <c r="CMC38"/>
      <c r="CMD38"/>
      <c r="CME38"/>
      <c r="CMF38"/>
      <c r="CMG38"/>
      <c r="CMH38"/>
      <c r="CMI38"/>
      <c r="CMJ38"/>
      <c r="CMK38"/>
      <c r="CML38"/>
      <c r="CMM38"/>
      <c r="CMN38"/>
      <c r="CMO38"/>
      <c r="CMP38"/>
      <c r="CMQ38"/>
      <c r="CMR38"/>
      <c r="CMS38"/>
      <c r="CMT38"/>
      <c r="CMU38"/>
      <c r="CMV38"/>
      <c r="CMW38"/>
      <c r="CMX38"/>
      <c r="CMY38"/>
      <c r="CMZ38"/>
      <c r="CNA38"/>
      <c r="CNB38"/>
      <c r="CNC38"/>
      <c r="CND38"/>
      <c r="CNE38"/>
      <c r="CNF38"/>
      <c r="CNG38"/>
      <c r="CNH38"/>
      <c r="CNI38"/>
      <c r="CNJ38"/>
      <c r="CNK38"/>
      <c r="CNL38"/>
      <c r="CNM38"/>
      <c r="CNN38"/>
      <c r="CNO38"/>
      <c r="CNP38"/>
      <c r="CNQ38"/>
      <c r="CNR38"/>
      <c r="CNS38"/>
      <c r="CNT38"/>
      <c r="CNU38"/>
      <c r="CNV38"/>
      <c r="CNW38"/>
      <c r="CNX38"/>
      <c r="CNY38"/>
      <c r="CNZ38"/>
      <c r="COA38"/>
      <c r="COB38"/>
      <c r="COC38"/>
      <c r="COD38"/>
      <c r="COE38"/>
      <c r="COF38"/>
      <c r="COG38"/>
      <c r="COH38"/>
      <c r="COI38"/>
      <c r="COJ38"/>
      <c r="COK38"/>
      <c r="COL38"/>
      <c r="COM38"/>
      <c r="CON38"/>
      <c r="COO38"/>
      <c r="COP38"/>
      <c r="COQ38"/>
      <c r="COR38"/>
      <c r="COS38"/>
      <c r="COT38"/>
      <c r="COU38"/>
      <c r="COV38"/>
      <c r="COW38"/>
      <c r="COX38"/>
      <c r="COY38"/>
      <c r="COZ38"/>
      <c r="CPA38"/>
      <c r="CPB38"/>
      <c r="CPC38"/>
      <c r="CPD38"/>
      <c r="CPE38"/>
      <c r="CPF38"/>
      <c r="CPG38"/>
      <c r="CPH38"/>
      <c r="CPI38"/>
      <c r="CPJ38"/>
      <c r="CPK38"/>
      <c r="CPL38"/>
      <c r="CPM38"/>
      <c r="CPN38"/>
      <c r="CPO38"/>
      <c r="CPP38"/>
      <c r="CPQ38"/>
      <c r="CPR38"/>
      <c r="CPS38"/>
      <c r="CPT38"/>
      <c r="CPU38"/>
      <c r="CPV38"/>
      <c r="CPW38"/>
      <c r="CPX38"/>
      <c r="CPY38"/>
      <c r="CPZ38"/>
      <c r="CQA38"/>
      <c r="CQB38"/>
      <c r="CQC38"/>
      <c r="CQD38"/>
      <c r="CQE38"/>
      <c r="CQF38"/>
      <c r="CQG38"/>
      <c r="CQH38"/>
      <c r="CQI38"/>
      <c r="CQJ38"/>
      <c r="CQK38"/>
      <c r="CQL38"/>
      <c r="CQM38"/>
      <c r="CQN38"/>
      <c r="CQO38"/>
      <c r="CQP38"/>
      <c r="CQQ38"/>
      <c r="CQR38"/>
      <c r="CQS38"/>
      <c r="CQT38"/>
      <c r="CQU38"/>
      <c r="CQV38"/>
      <c r="CQW38"/>
      <c r="CQX38"/>
      <c r="CQY38"/>
      <c r="CQZ38"/>
      <c r="CRA38"/>
      <c r="CRB38"/>
      <c r="CRC38"/>
      <c r="CRD38"/>
      <c r="CRE38"/>
      <c r="CRF38"/>
      <c r="CRG38"/>
      <c r="CRH38"/>
      <c r="CRI38"/>
      <c r="CRJ38"/>
      <c r="CRK38"/>
      <c r="CRL38"/>
      <c r="CRM38"/>
      <c r="CRN38"/>
      <c r="CRO38"/>
      <c r="CRP38"/>
      <c r="CRQ38"/>
      <c r="CRR38"/>
      <c r="CRS38"/>
      <c r="CRT38"/>
      <c r="CRU38"/>
      <c r="CRV38"/>
      <c r="CRW38"/>
      <c r="CRX38"/>
      <c r="CRY38"/>
      <c r="CRZ38"/>
      <c r="CSA38"/>
      <c r="CSB38"/>
      <c r="CSC38"/>
      <c r="CSD38"/>
      <c r="CSE38"/>
      <c r="CSF38"/>
      <c r="CSG38"/>
      <c r="CSH38"/>
      <c r="CSI38"/>
      <c r="CSJ38"/>
      <c r="CSK38"/>
      <c r="CSL38"/>
      <c r="CSM38"/>
      <c r="CSN38"/>
      <c r="CSO38"/>
      <c r="CSP38"/>
      <c r="CSQ38"/>
      <c r="CSR38"/>
      <c r="CSS38"/>
      <c r="CST38"/>
      <c r="CSU38"/>
      <c r="CSV38"/>
      <c r="CSW38"/>
      <c r="CSX38"/>
      <c r="CSY38"/>
      <c r="CSZ38"/>
      <c r="CTA38"/>
      <c r="CTB38"/>
      <c r="CTC38"/>
      <c r="CTD38"/>
      <c r="CTE38"/>
      <c r="CTF38"/>
      <c r="CTG38"/>
      <c r="CTH38"/>
      <c r="CTI38"/>
      <c r="CTJ38"/>
      <c r="CTK38"/>
      <c r="CTL38"/>
      <c r="CTM38"/>
      <c r="CTN38"/>
      <c r="CTO38"/>
      <c r="CTP38"/>
      <c r="CTQ38"/>
      <c r="CTR38"/>
      <c r="CTS38"/>
      <c r="CTT38"/>
      <c r="CTU38"/>
      <c r="CTV38"/>
      <c r="CTW38"/>
      <c r="CTX38"/>
      <c r="CTY38"/>
      <c r="CTZ38"/>
      <c r="CUA38"/>
      <c r="CUB38"/>
      <c r="CUC38"/>
      <c r="CUD38"/>
      <c r="CUE38"/>
      <c r="CUF38"/>
      <c r="CUG38"/>
      <c r="CUH38"/>
      <c r="CUI38"/>
      <c r="CUJ38"/>
      <c r="CUK38"/>
      <c r="CUL38"/>
      <c r="CUM38"/>
      <c r="CUN38"/>
      <c r="CUO38"/>
      <c r="CUP38"/>
      <c r="CUQ38"/>
      <c r="CUR38"/>
      <c r="CUS38"/>
      <c r="CUT38"/>
      <c r="CUU38"/>
      <c r="CUV38"/>
      <c r="CUW38"/>
      <c r="CUX38"/>
      <c r="CUY38"/>
      <c r="CUZ38"/>
      <c r="CVA38"/>
      <c r="CVB38"/>
      <c r="CVC38"/>
      <c r="CVD38"/>
      <c r="CVE38"/>
      <c r="CVF38"/>
      <c r="CVG38"/>
      <c r="CVH38"/>
      <c r="CVI38"/>
      <c r="CVJ38"/>
      <c r="CVK38"/>
      <c r="CVL38"/>
      <c r="CVM38"/>
      <c r="CVN38"/>
      <c r="CVO38"/>
      <c r="CVP38"/>
      <c r="CVQ38"/>
      <c r="CVR38"/>
      <c r="CVS38"/>
      <c r="CVT38"/>
      <c r="CVU38"/>
      <c r="CVV38"/>
      <c r="CVW38"/>
      <c r="CVX38"/>
      <c r="CVY38"/>
      <c r="CVZ38"/>
      <c r="CWA38"/>
      <c r="CWB38"/>
      <c r="CWC38"/>
      <c r="CWD38"/>
      <c r="CWE38"/>
      <c r="CWF38"/>
      <c r="CWG38"/>
      <c r="CWH38"/>
      <c r="CWI38"/>
      <c r="CWJ38"/>
      <c r="CWK38"/>
      <c r="CWL38"/>
      <c r="CWM38"/>
      <c r="CWN38"/>
      <c r="CWO38"/>
      <c r="CWP38"/>
      <c r="CWQ38"/>
      <c r="CWR38"/>
      <c r="CWS38"/>
      <c r="CWT38"/>
      <c r="CWU38"/>
      <c r="CWV38"/>
      <c r="CWW38"/>
      <c r="CWX38"/>
      <c r="CWY38"/>
      <c r="CWZ38"/>
      <c r="CXA38"/>
      <c r="CXB38"/>
      <c r="CXC38"/>
      <c r="CXD38"/>
      <c r="CXE38"/>
      <c r="CXF38"/>
      <c r="CXG38"/>
      <c r="CXH38"/>
      <c r="CXI38"/>
      <c r="CXJ38"/>
    </row>
    <row r="39" spans="1:2662" s="117" customFormat="1" ht="15.9" customHeight="1" x14ac:dyDescent="0.25">
      <c r="A39" s="131" t="s">
        <v>293</v>
      </c>
      <c r="B39" s="301"/>
      <c r="C39" s="158">
        <f t="shared" si="8"/>
        <v>0</v>
      </c>
      <c r="D39" s="299"/>
      <c r="E39" s="9"/>
      <c r="F39" s="9"/>
      <c r="G39" s="9"/>
      <c r="H39" s="159">
        <f t="shared" si="7"/>
        <v>0</v>
      </c>
      <c r="I39" s="160">
        <f t="shared" si="9"/>
        <v>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  <c r="AML39"/>
      <c r="AMM39"/>
      <c r="AMN39"/>
      <c r="AMO39"/>
      <c r="AMP39"/>
      <c r="AMQ39"/>
      <c r="AMR39"/>
      <c r="AMS39"/>
      <c r="AMT39"/>
      <c r="AMU39"/>
      <c r="AMV39"/>
      <c r="AMW39"/>
      <c r="AMX39"/>
      <c r="AMY39"/>
      <c r="AMZ39"/>
      <c r="ANA39"/>
      <c r="ANB39"/>
      <c r="ANC39"/>
      <c r="AND39"/>
      <c r="ANE39"/>
      <c r="ANF39"/>
      <c r="ANG39"/>
      <c r="ANH39"/>
      <c r="ANI39"/>
      <c r="ANJ39"/>
      <c r="ANK39"/>
      <c r="ANL39"/>
      <c r="ANM39"/>
      <c r="ANN39"/>
      <c r="ANO39"/>
      <c r="ANP39"/>
      <c r="ANQ39"/>
      <c r="ANR39"/>
      <c r="ANS39"/>
      <c r="ANT39"/>
      <c r="ANU39"/>
      <c r="ANV39"/>
      <c r="ANW39"/>
      <c r="ANX39"/>
      <c r="ANY39"/>
      <c r="ANZ39"/>
      <c r="AOA39"/>
      <c r="AOB39"/>
      <c r="AOC39"/>
      <c r="AOD39"/>
      <c r="AOE39"/>
      <c r="AOF39"/>
      <c r="AOG39"/>
      <c r="AOH39"/>
      <c r="AOI39"/>
      <c r="AOJ39"/>
      <c r="AOK39"/>
      <c r="AOL39"/>
      <c r="AOM39"/>
      <c r="AON39"/>
      <c r="AOO39"/>
      <c r="AOP39"/>
      <c r="AOQ39"/>
      <c r="AOR39"/>
      <c r="AOS39"/>
      <c r="AOT39"/>
      <c r="AOU39"/>
      <c r="AOV39"/>
      <c r="AOW39"/>
      <c r="AOX39"/>
      <c r="AOY39"/>
      <c r="AOZ39"/>
      <c r="APA39"/>
      <c r="APB39"/>
      <c r="APC39"/>
      <c r="APD39"/>
      <c r="APE39"/>
      <c r="APF39"/>
      <c r="APG39"/>
      <c r="APH39"/>
      <c r="API39"/>
      <c r="APJ39"/>
      <c r="APK39"/>
      <c r="APL39"/>
      <c r="APM39"/>
      <c r="APN39"/>
      <c r="APO39"/>
      <c r="APP39"/>
      <c r="APQ39"/>
      <c r="APR39"/>
      <c r="APS39"/>
      <c r="APT39"/>
      <c r="APU39"/>
      <c r="APV39"/>
      <c r="APW39"/>
      <c r="APX39"/>
      <c r="APY39"/>
      <c r="APZ39"/>
      <c r="AQA39"/>
      <c r="AQB39"/>
      <c r="AQC39"/>
      <c r="AQD39"/>
      <c r="AQE39"/>
      <c r="AQF39"/>
      <c r="AQG39"/>
      <c r="AQH39"/>
      <c r="AQI39"/>
      <c r="AQJ39"/>
      <c r="AQK39"/>
      <c r="AQL39"/>
      <c r="AQM39"/>
      <c r="AQN39"/>
      <c r="AQO39"/>
      <c r="AQP39"/>
      <c r="AQQ39"/>
      <c r="AQR39"/>
      <c r="AQS39"/>
      <c r="AQT39"/>
      <c r="AQU39"/>
      <c r="AQV39"/>
      <c r="AQW39"/>
      <c r="AQX39"/>
      <c r="AQY39"/>
      <c r="AQZ39"/>
      <c r="ARA39"/>
      <c r="ARB39"/>
      <c r="ARC39"/>
      <c r="ARD39"/>
      <c r="ARE39"/>
      <c r="ARF39"/>
      <c r="ARG39"/>
      <c r="ARH39"/>
      <c r="ARI39"/>
      <c r="ARJ39"/>
      <c r="ARK39"/>
      <c r="ARL39"/>
      <c r="ARM39"/>
      <c r="ARN39"/>
      <c r="ARO39"/>
      <c r="ARP39"/>
      <c r="ARQ39"/>
      <c r="ARR39"/>
      <c r="ARS39"/>
      <c r="ART39"/>
      <c r="ARU39"/>
      <c r="ARV39"/>
      <c r="ARW39"/>
      <c r="ARX39"/>
      <c r="ARY39"/>
      <c r="ARZ39"/>
      <c r="ASA39"/>
      <c r="ASB39"/>
      <c r="ASC39"/>
      <c r="ASD39"/>
      <c r="ASE39"/>
      <c r="ASF39"/>
      <c r="ASG39"/>
      <c r="ASH39"/>
      <c r="ASI39"/>
      <c r="ASJ39"/>
      <c r="ASK39"/>
      <c r="ASL39"/>
      <c r="ASM39"/>
      <c r="ASN39"/>
      <c r="ASO39"/>
      <c r="ASP39"/>
      <c r="ASQ39"/>
      <c r="ASR39"/>
      <c r="ASS39"/>
      <c r="AST39"/>
      <c r="ASU39"/>
      <c r="ASV39"/>
      <c r="ASW39"/>
      <c r="ASX39"/>
      <c r="ASY39"/>
      <c r="ASZ39"/>
      <c r="ATA39"/>
      <c r="ATB39"/>
      <c r="ATC39"/>
      <c r="ATD39"/>
      <c r="ATE39"/>
      <c r="ATF39"/>
      <c r="ATG39"/>
      <c r="ATH39"/>
      <c r="ATI39"/>
      <c r="ATJ39"/>
      <c r="ATK39"/>
      <c r="ATL39"/>
      <c r="ATM39"/>
      <c r="ATN39"/>
      <c r="ATO39"/>
      <c r="ATP39"/>
      <c r="ATQ39"/>
      <c r="ATR39"/>
      <c r="ATS39"/>
      <c r="ATT39"/>
      <c r="ATU39"/>
      <c r="ATV39"/>
      <c r="ATW39"/>
      <c r="ATX39"/>
      <c r="ATY39"/>
      <c r="ATZ39"/>
      <c r="AUA39"/>
      <c r="AUB39"/>
      <c r="AUC39"/>
      <c r="AUD39"/>
      <c r="AUE39"/>
      <c r="AUF39"/>
      <c r="AUG39"/>
      <c r="AUH39"/>
      <c r="AUI39"/>
      <c r="AUJ39"/>
      <c r="AUK39"/>
      <c r="AUL39"/>
      <c r="AUM39"/>
      <c r="AUN39"/>
      <c r="AUO39"/>
      <c r="AUP39"/>
      <c r="AUQ39"/>
      <c r="AUR39"/>
      <c r="AUS39"/>
      <c r="AUT39"/>
      <c r="AUU39"/>
      <c r="AUV39"/>
      <c r="AUW39"/>
      <c r="AUX39"/>
      <c r="AUY39"/>
      <c r="AUZ39"/>
      <c r="AVA39"/>
      <c r="AVB39"/>
      <c r="AVC39"/>
      <c r="AVD39"/>
      <c r="AVE39"/>
      <c r="AVF39"/>
      <c r="AVG39"/>
      <c r="AVH39"/>
      <c r="AVI39"/>
      <c r="AVJ39"/>
      <c r="AVK39"/>
      <c r="AVL39"/>
      <c r="AVM39"/>
      <c r="AVN39"/>
      <c r="AVO39"/>
      <c r="AVP39"/>
      <c r="AVQ39"/>
      <c r="AVR39"/>
      <c r="AVS39"/>
      <c r="AVT39"/>
      <c r="AVU39"/>
      <c r="AVV39"/>
      <c r="AVW39"/>
      <c r="AVX39"/>
      <c r="AVY39"/>
      <c r="AVZ39"/>
      <c r="AWA39"/>
      <c r="AWB39"/>
      <c r="AWC39"/>
      <c r="AWD39"/>
      <c r="AWE39"/>
      <c r="AWF39"/>
      <c r="AWG39"/>
      <c r="AWH39"/>
      <c r="AWI39"/>
      <c r="AWJ39"/>
      <c r="AWK39"/>
      <c r="AWL39"/>
      <c r="AWM39"/>
      <c r="AWN39"/>
      <c r="AWO39"/>
      <c r="AWP39"/>
      <c r="AWQ39"/>
      <c r="AWR39"/>
      <c r="AWS39"/>
      <c r="AWT39"/>
      <c r="AWU39"/>
      <c r="AWV39"/>
      <c r="AWW39"/>
      <c r="AWX39"/>
      <c r="AWY39"/>
      <c r="AWZ39"/>
      <c r="AXA39"/>
      <c r="AXB39"/>
      <c r="AXC39"/>
      <c r="AXD39"/>
      <c r="AXE39"/>
      <c r="AXF39"/>
      <c r="AXG39"/>
      <c r="AXH39"/>
      <c r="AXI39"/>
      <c r="AXJ39"/>
      <c r="AXK39"/>
      <c r="AXL39"/>
      <c r="AXM39"/>
      <c r="AXN39"/>
      <c r="AXO39"/>
      <c r="AXP39"/>
      <c r="AXQ39"/>
      <c r="AXR39"/>
      <c r="AXS39"/>
      <c r="AXT39"/>
      <c r="AXU39"/>
      <c r="AXV39"/>
      <c r="AXW39"/>
      <c r="AXX39"/>
      <c r="AXY39"/>
      <c r="AXZ39"/>
      <c r="AYA39"/>
      <c r="AYB39"/>
      <c r="AYC39"/>
      <c r="AYD39"/>
      <c r="AYE39"/>
      <c r="AYF39"/>
      <c r="AYG39"/>
      <c r="AYH39"/>
      <c r="AYI39"/>
      <c r="AYJ39"/>
      <c r="AYK39"/>
      <c r="AYL39"/>
      <c r="AYM39"/>
      <c r="AYN39"/>
      <c r="AYO39"/>
      <c r="AYP39"/>
      <c r="AYQ39"/>
      <c r="AYR39"/>
      <c r="AYS39"/>
      <c r="AYT39"/>
      <c r="AYU39"/>
      <c r="AYV39"/>
      <c r="AYW39"/>
      <c r="AYX39"/>
      <c r="AYY39"/>
      <c r="AYZ39"/>
      <c r="AZA39"/>
      <c r="AZB39"/>
      <c r="AZC39"/>
      <c r="AZD39"/>
      <c r="AZE39"/>
      <c r="AZF39"/>
      <c r="AZG39"/>
      <c r="AZH39"/>
      <c r="AZI39"/>
      <c r="AZJ39"/>
      <c r="AZK39"/>
      <c r="AZL39"/>
      <c r="AZM39"/>
      <c r="AZN39"/>
      <c r="AZO39"/>
      <c r="AZP39"/>
      <c r="AZQ39"/>
      <c r="AZR39"/>
      <c r="AZS39"/>
      <c r="AZT39"/>
      <c r="AZU39"/>
      <c r="AZV39"/>
      <c r="AZW39"/>
      <c r="AZX39"/>
      <c r="AZY39"/>
      <c r="AZZ39"/>
      <c r="BAA39"/>
      <c r="BAB39"/>
      <c r="BAC39"/>
      <c r="BAD39"/>
      <c r="BAE39"/>
      <c r="BAF39"/>
      <c r="BAG39"/>
      <c r="BAH39"/>
      <c r="BAI39"/>
      <c r="BAJ39"/>
      <c r="BAK39"/>
      <c r="BAL39"/>
      <c r="BAM39"/>
      <c r="BAN39"/>
      <c r="BAO39"/>
      <c r="BAP39"/>
      <c r="BAQ39"/>
      <c r="BAR39"/>
      <c r="BAS39"/>
      <c r="BAT39"/>
      <c r="BAU39"/>
      <c r="BAV39"/>
      <c r="BAW39"/>
      <c r="BAX39"/>
      <c r="BAY39"/>
      <c r="BAZ39"/>
      <c r="BBA39"/>
      <c r="BBB39"/>
      <c r="BBC39"/>
      <c r="BBD39"/>
      <c r="BBE39"/>
      <c r="BBF39"/>
      <c r="BBG39"/>
      <c r="BBH39"/>
      <c r="BBI39"/>
      <c r="BBJ39"/>
      <c r="BBK39"/>
      <c r="BBL39"/>
      <c r="BBM39"/>
      <c r="BBN39"/>
      <c r="BBO39"/>
      <c r="BBP39"/>
      <c r="BBQ39"/>
      <c r="BBR39"/>
      <c r="BBS39"/>
      <c r="BBT39"/>
      <c r="BBU39"/>
      <c r="BBV39"/>
      <c r="BBW39"/>
      <c r="BBX39"/>
      <c r="BBY39"/>
      <c r="BBZ39"/>
      <c r="BCA39"/>
      <c r="BCB39"/>
      <c r="BCC39"/>
      <c r="BCD39"/>
      <c r="BCE39"/>
      <c r="BCF39"/>
      <c r="BCG39"/>
      <c r="BCH39"/>
      <c r="BCI39"/>
      <c r="BCJ39"/>
      <c r="BCK39"/>
      <c r="BCL39"/>
      <c r="BCM39"/>
      <c r="BCN39"/>
      <c r="BCO39"/>
      <c r="BCP39"/>
      <c r="BCQ39"/>
      <c r="BCR39"/>
      <c r="BCS39"/>
      <c r="BCT39"/>
      <c r="BCU39"/>
      <c r="BCV39"/>
      <c r="BCW39"/>
      <c r="BCX39"/>
      <c r="BCY39"/>
      <c r="BCZ39"/>
      <c r="BDA39"/>
      <c r="BDB39"/>
      <c r="BDC39"/>
      <c r="BDD39"/>
      <c r="BDE39"/>
      <c r="BDF39"/>
      <c r="BDG39"/>
      <c r="BDH39"/>
      <c r="BDI39"/>
      <c r="BDJ39"/>
      <c r="BDK39"/>
      <c r="BDL39"/>
      <c r="BDM39"/>
      <c r="BDN39"/>
      <c r="BDO39"/>
      <c r="BDP39"/>
      <c r="BDQ39"/>
      <c r="BDR39"/>
      <c r="BDS39"/>
      <c r="BDT39"/>
      <c r="BDU39"/>
      <c r="BDV39"/>
      <c r="BDW39"/>
      <c r="BDX39"/>
      <c r="BDY39"/>
      <c r="BDZ39"/>
      <c r="BEA39"/>
      <c r="BEB39"/>
      <c r="BEC39"/>
      <c r="BED39"/>
      <c r="BEE39"/>
      <c r="BEF39"/>
      <c r="BEG39"/>
      <c r="BEH39"/>
      <c r="BEI39"/>
      <c r="BEJ39"/>
      <c r="BEK39"/>
      <c r="BEL39"/>
      <c r="BEM39"/>
      <c r="BEN39"/>
      <c r="BEO39"/>
      <c r="BEP39"/>
      <c r="BEQ39"/>
      <c r="BER39"/>
      <c r="BES39"/>
      <c r="BET39"/>
      <c r="BEU39"/>
      <c r="BEV39"/>
      <c r="BEW39"/>
      <c r="BEX39"/>
      <c r="BEY39"/>
      <c r="BEZ39"/>
      <c r="BFA39"/>
      <c r="BFB39"/>
      <c r="BFC39"/>
      <c r="BFD39"/>
      <c r="BFE39"/>
      <c r="BFF39"/>
      <c r="BFG39"/>
      <c r="BFH39"/>
      <c r="BFI39"/>
      <c r="BFJ39"/>
      <c r="BFK39"/>
      <c r="BFL39"/>
      <c r="BFM39"/>
      <c r="BFN39"/>
      <c r="BFO39"/>
      <c r="BFP39"/>
      <c r="BFQ39"/>
      <c r="BFR39"/>
      <c r="BFS39"/>
      <c r="BFT39"/>
      <c r="BFU39"/>
      <c r="BFV39"/>
      <c r="BFW39"/>
      <c r="BFX39"/>
      <c r="BFY39"/>
      <c r="BFZ39"/>
      <c r="BGA39"/>
      <c r="BGB39"/>
      <c r="BGC39"/>
      <c r="BGD39"/>
      <c r="BGE39"/>
      <c r="BGF39"/>
      <c r="BGG39"/>
      <c r="BGH39"/>
      <c r="BGI39"/>
      <c r="BGJ39"/>
      <c r="BGK39"/>
      <c r="BGL39"/>
      <c r="BGM39"/>
      <c r="BGN39"/>
      <c r="BGO39"/>
      <c r="BGP39"/>
      <c r="BGQ39"/>
      <c r="BGR39"/>
      <c r="BGS39"/>
      <c r="BGT39"/>
      <c r="BGU39"/>
      <c r="BGV39"/>
      <c r="BGW39"/>
      <c r="BGX39"/>
      <c r="BGY39"/>
      <c r="BGZ39"/>
      <c r="BHA39"/>
      <c r="BHB39"/>
      <c r="BHC39"/>
      <c r="BHD39"/>
      <c r="BHE39"/>
      <c r="BHF39"/>
      <c r="BHG39"/>
      <c r="BHH39"/>
      <c r="BHI39"/>
      <c r="BHJ39"/>
      <c r="BHK39"/>
      <c r="BHL39"/>
      <c r="BHM39"/>
      <c r="BHN39"/>
      <c r="BHO39"/>
      <c r="BHP39"/>
      <c r="BHQ39"/>
      <c r="BHR39"/>
      <c r="BHS39"/>
      <c r="BHT39"/>
      <c r="BHU39"/>
      <c r="BHV39"/>
      <c r="BHW39"/>
      <c r="BHX39"/>
      <c r="BHY39"/>
      <c r="BHZ39"/>
      <c r="BIA39"/>
      <c r="BIB39"/>
      <c r="BIC39"/>
      <c r="BID39"/>
      <c r="BIE39"/>
      <c r="BIF39"/>
      <c r="BIG39"/>
      <c r="BIH39"/>
      <c r="BII39"/>
      <c r="BIJ39"/>
      <c r="BIK39"/>
      <c r="BIL39"/>
      <c r="BIM39"/>
      <c r="BIN39"/>
      <c r="BIO39"/>
      <c r="BIP39"/>
      <c r="BIQ39"/>
      <c r="BIR39"/>
      <c r="BIS39"/>
      <c r="BIT39"/>
      <c r="BIU39"/>
      <c r="BIV39"/>
      <c r="BIW39"/>
      <c r="BIX39"/>
      <c r="BIY39"/>
      <c r="BIZ39"/>
      <c r="BJA39"/>
      <c r="BJB39"/>
      <c r="BJC39"/>
      <c r="BJD39"/>
      <c r="BJE39"/>
      <c r="BJF39"/>
      <c r="BJG39"/>
      <c r="BJH39"/>
      <c r="BJI39"/>
      <c r="BJJ39"/>
      <c r="BJK39"/>
      <c r="BJL39"/>
      <c r="BJM39"/>
      <c r="BJN39"/>
      <c r="BJO39"/>
      <c r="BJP39"/>
      <c r="BJQ39"/>
      <c r="BJR39"/>
      <c r="BJS39"/>
      <c r="BJT39"/>
      <c r="BJU39"/>
      <c r="BJV39"/>
      <c r="BJW39"/>
      <c r="BJX39"/>
      <c r="BJY39"/>
      <c r="BJZ39"/>
      <c r="BKA39"/>
      <c r="BKB39"/>
      <c r="BKC39"/>
      <c r="BKD39"/>
      <c r="BKE39"/>
      <c r="BKF39"/>
      <c r="BKG39"/>
      <c r="BKH39"/>
      <c r="BKI39"/>
      <c r="BKJ39"/>
      <c r="BKK39"/>
      <c r="BKL39"/>
      <c r="BKM39"/>
      <c r="BKN39"/>
      <c r="BKO39"/>
      <c r="BKP39"/>
      <c r="BKQ39"/>
      <c r="BKR39"/>
      <c r="BKS39"/>
      <c r="BKT39"/>
      <c r="BKU39"/>
      <c r="BKV39"/>
      <c r="BKW39"/>
      <c r="BKX39"/>
      <c r="BKY39"/>
      <c r="BKZ39"/>
      <c r="BLA39"/>
      <c r="BLB39"/>
      <c r="BLC39"/>
      <c r="BLD39"/>
      <c r="BLE39"/>
      <c r="BLF39"/>
      <c r="BLG39"/>
      <c r="BLH39"/>
      <c r="BLI39"/>
      <c r="BLJ39"/>
      <c r="BLK39"/>
      <c r="BLL39"/>
      <c r="BLM39"/>
      <c r="BLN39"/>
      <c r="BLO39"/>
      <c r="BLP39"/>
      <c r="BLQ39"/>
      <c r="BLR39"/>
      <c r="BLS39"/>
      <c r="BLT39"/>
      <c r="BLU39"/>
      <c r="BLV39"/>
      <c r="BLW39"/>
      <c r="BLX39"/>
      <c r="BLY39"/>
      <c r="BLZ39"/>
      <c r="BMA39"/>
      <c r="BMB39"/>
      <c r="BMC39"/>
      <c r="BMD39"/>
      <c r="BME39"/>
      <c r="BMF39"/>
      <c r="BMG39"/>
      <c r="BMH39"/>
      <c r="BMI39"/>
      <c r="BMJ39"/>
      <c r="BMK39"/>
      <c r="BML39"/>
      <c r="BMM39"/>
      <c r="BMN39"/>
      <c r="BMO39"/>
      <c r="BMP39"/>
      <c r="BMQ39"/>
      <c r="BMR39"/>
      <c r="BMS39"/>
      <c r="BMT39"/>
      <c r="BMU39"/>
      <c r="BMV39"/>
      <c r="BMW39"/>
      <c r="BMX39"/>
      <c r="BMY39"/>
      <c r="BMZ39"/>
      <c r="BNA39"/>
      <c r="BNB39"/>
      <c r="BNC39"/>
      <c r="BND39"/>
      <c r="BNE39"/>
      <c r="BNF39"/>
      <c r="BNG39"/>
      <c r="BNH39"/>
      <c r="BNI39"/>
      <c r="BNJ39"/>
      <c r="BNK39"/>
      <c r="BNL39"/>
      <c r="BNM39"/>
      <c r="BNN39"/>
      <c r="BNO39"/>
      <c r="BNP39"/>
      <c r="BNQ39"/>
      <c r="BNR39"/>
      <c r="BNS39"/>
      <c r="BNT39"/>
      <c r="BNU39"/>
      <c r="BNV39"/>
      <c r="BNW39"/>
      <c r="BNX39"/>
      <c r="BNY39"/>
      <c r="BNZ39"/>
      <c r="BOA39"/>
      <c r="BOB39"/>
      <c r="BOC39"/>
      <c r="BOD39"/>
      <c r="BOE39"/>
      <c r="BOF39"/>
      <c r="BOG39"/>
      <c r="BOH39"/>
      <c r="BOI39"/>
      <c r="BOJ39"/>
      <c r="BOK39"/>
      <c r="BOL39"/>
      <c r="BOM39"/>
      <c r="BON39"/>
      <c r="BOO39"/>
      <c r="BOP39"/>
      <c r="BOQ39"/>
      <c r="BOR39"/>
      <c r="BOS39"/>
      <c r="BOT39"/>
      <c r="BOU39"/>
      <c r="BOV39"/>
      <c r="BOW39"/>
      <c r="BOX39"/>
      <c r="BOY39"/>
      <c r="BOZ39"/>
      <c r="BPA39"/>
      <c r="BPB39"/>
      <c r="BPC39"/>
      <c r="BPD39"/>
      <c r="BPE39"/>
      <c r="BPF39"/>
      <c r="BPG39"/>
      <c r="BPH39"/>
      <c r="BPI39"/>
      <c r="BPJ39"/>
      <c r="BPK39"/>
      <c r="BPL39"/>
      <c r="BPM39"/>
      <c r="BPN39"/>
      <c r="BPO39"/>
      <c r="BPP39"/>
      <c r="BPQ39"/>
      <c r="BPR39"/>
      <c r="BPS39"/>
      <c r="BPT39"/>
      <c r="BPU39"/>
      <c r="BPV39"/>
      <c r="BPW39"/>
      <c r="BPX39"/>
      <c r="BPY39"/>
      <c r="BPZ39"/>
      <c r="BQA39"/>
      <c r="BQB39"/>
      <c r="BQC39"/>
      <c r="BQD39"/>
      <c r="BQE39"/>
      <c r="BQF39"/>
      <c r="BQG39"/>
      <c r="BQH39"/>
      <c r="BQI39"/>
      <c r="BQJ39"/>
      <c r="BQK39"/>
      <c r="BQL39"/>
      <c r="BQM39"/>
      <c r="BQN39"/>
      <c r="BQO39"/>
      <c r="BQP39"/>
      <c r="BQQ39"/>
      <c r="BQR39"/>
      <c r="BQS39"/>
      <c r="BQT39"/>
      <c r="BQU39"/>
      <c r="BQV39"/>
      <c r="BQW39"/>
      <c r="BQX39"/>
      <c r="BQY39"/>
      <c r="BQZ39"/>
      <c r="BRA39"/>
      <c r="BRB39"/>
      <c r="BRC39"/>
      <c r="BRD39"/>
      <c r="BRE39"/>
      <c r="BRF39"/>
      <c r="BRG39"/>
      <c r="BRH39"/>
      <c r="BRI39"/>
      <c r="BRJ39"/>
      <c r="BRK39"/>
      <c r="BRL39"/>
      <c r="BRM39"/>
      <c r="BRN39"/>
      <c r="BRO39"/>
      <c r="BRP39"/>
      <c r="BRQ39"/>
      <c r="BRR39"/>
      <c r="BRS39"/>
      <c r="BRT39"/>
      <c r="BRU39"/>
      <c r="BRV39"/>
      <c r="BRW39"/>
      <c r="BRX39"/>
      <c r="BRY39"/>
      <c r="BRZ39"/>
      <c r="BSA39"/>
      <c r="BSB39"/>
      <c r="BSC39"/>
      <c r="BSD39"/>
      <c r="BSE39"/>
      <c r="BSF39"/>
      <c r="BSG39"/>
      <c r="BSH39"/>
      <c r="BSI39"/>
      <c r="BSJ39"/>
      <c r="BSK39"/>
      <c r="BSL39"/>
      <c r="BSM39"/>
      <c r="BSN39"/>
      <c r="BSO39"/>
      <c r="BSP39"/>
      <c r="BSQ39"/>
      <c r="BSR39"/>
      <c r="BSS39"/>
      <c r="BST39"/>
      <c r="BSU39"/>
      <c r="BSV39"/>
      <c r="BSW39"/>
      <c r="BSX39"/>
      <c r="BSY39"/>
      <c r="BSZ39"/>
      <c r="BTA39"/>
      <c r="BTB39"/>
      <c r="BTC39"/>
      <c r="BTD39"/>
      <c r="BTE39"/>
      <c r="BTF39"/>
      <c r="BTG39"/>
      <c r="BTH39"/>
      <c r="BTI39"/>
      <c r="BTJ39"/>
      <c r="BTK39"/>
      <c r="BTL39"/>
      <c r="BTM39"/>
      <c r="BTN39"/>
      <c r="BTO39"/>
      <c r="BTP39"/>
      <c r="BTQ39"/>
      <c r="BTR39"/>
      <c r="BTS39"/>
      <c r="BTT39"/>
      <c r="BTU39"/>
      <c r="BTV39"/>
      <c r="BTW39"/>
      <c r="BTX39"/>
      <c r="BTY39"/>
      <c r="BTZ39"/>
      <c r="BUA39"/>
      <c r="BUB39"/>
      <c r="BUC39"/>
      <c r="BUD39"/>
      <c r="BUE39"/>
      <c r="BUF39"/>
      <c r="BUG39"/>
      <c r="BUH39"/>
      <c r="BUI39"/>
      <c r="BUJ39"/>
      <c r="BUK39"/>
      <c r="BUL39"/>
      <c r="BUM39"/>
      <c r="BUN39"/>
      <c r="BUO39"/>
      <c r="BUP39"/>
      <c r="BUQ39"/>
      <c r="BUR39"/>
      <c r="BUS39"/>
      <c r="BUT39"/>
      <c r="BUU39"/>
      <c r="BUV39"/>
      <c r="BUW39"/>
      <c r="BUX39"/>
      <c r="BUY39"/>
      <c r="BUZ39"/>
      <c r="BVA39"/>
      <c r="BVB39"/>
      <c r="BVC39"/>
      <c r="BVD39"/>
      <c r="BVE39"/>
      <c r="BVF39"/>
      <c r="BVG39"/>
      <c r="BVH39"/>
      <c r="BVI39"/>
      <c r="BVJ39"/>
      <c r="BVK39"/>
      <c r="BVL39"/>
      <c r="BVM39"/>
      <c r="BVN39"/>
      <c r="BVO39"/>
      <c r="BVP39"/>
      <c r="BVQ39"/>
      <c r="BVR39"/>
      <c r="BVS39"/>
      <c r="BVT39"/>
      <c r="BVU39"/>
      <c r="BVV39"/>
      <c r="BVW39"/>
      <c r="BVX39"/>
      <c r="BVY39"/>
      <c r="BVZ39"/>
      <c r="BWA39"/>
      <c r="BWB39"/>
      <c r="BWC39"/>
      <c r="BWD39"/>
      <c r="BWE39"/>
      <c r="BWF39"/>
      <c r="BWG39"/>
      <c r="BWH39"/>
      <c r="BWI39"/>
      <c r="BWJ39"/>
      <c r="BWK39"/>
      <c r="BWL39"/>
      <c r="BWM39"/>
      <c r="BWN39"/>
      <c r="BWO39"/>
      <c r="BWP39"/>
      <c r="BWQ39"/>
      <c r="BWR39"/>
      <c r="BWS39"/>
      <c r="BWT39"/>
      <c r="BWU39"/>
      <c r="BWV39"/>
      <c r="BWW39"/>
      <c r="BWX39"/>
      <c r="BWY39"/>
      <c r="BWZ39"/>
      <c r="BXA39"/>
      <c r="BXB39"/>
      <c r="BXC39"/>
      <c r="BXD39"/>
      <c r="BXE39"/>
      <c r="BXF39"/>
      <c r="BXG39"/>
      <c r="BXH39"/>
      <c r="BXI39"/>
      <c r="BXJ39"/>
      <c r="BXK39"/>
      <c r="BXL39"/>
      <c r="BXM39"/>
      <c r="BXN39"/>
      <c r="BXO39"/>
      <c r="BXP39"/>
      <c r="BXQ39"/>
      <c r="BXR39"/>
      <c r="BXS39"/>
      <c r="BXT39"/>
      <c r="BXU39"/>
      <c r="BXV39"/>
      <c r="BXW39"/>
      <c r="BXX39"/>
      <c r="BXY39"/>
      <c r="BXZ39"/>
      <c r="BYA39"/>
      <c r="BYB39"/>
      <c r="BYC39"/>
      <c r="BYD39"/>
      <c r="BYE39"/>
      <c r="BYF39"/>
      <c r="BYG39"/>
      <c r="BYH39"/>
      <c r="BYI39"/>
      <c r="BYJ39"/>
      <c r="BYK39"/>
      <c r="BYL39"/>
      <c r="BYM39"/>
      <c r="BYN39"/>
      <c r="BYO39"/>
      <c r="BYP39"/>
      <c r="BYQ39"/>
      <c r="BYR39"/>
      <c r="BYS39"/>
      <c r="BYT39"/>
      <c r="BYU39"/>
      <c r="BYV39"/>
      <c r="BYW39"/>
      <c r="BYX39"/>
      <c r="BYY39"/>
      <c r="BYZ39"/>
      <c r="BZA39"/>
      <c r="BZB39"/>
      <c r="BZC39"/>
      <c r="BZD39"/>
      <c r="BZE39"/>
      <c r="BZF39"/>
      <c r="BZG39"/>
      <c r="BZH39"/>
      <c r="BZI39"/>
      <c r="BZJ39"/>
      <c r="BZK39"/>
      <c r="BZL39"/>
      <c r="BZM39"/>
      <c r="BZN39"/>
      <c r="BZO39"/>
      <c r="BZP39"/>
      <c r="BZQ39"/>
      <c r="BZR39"/>
      <c r="BZS39"/>
      <c r="BZT39"/>
      <c r="BZU39"/>
      <c r="BZV39"/>
      <c r="BZW39"/>
      <c r="BZX39"/>
      <c r="BZY39"/>
      <c r="BZZ39"/>
      <c r="CAA39"/>
      <c r="CAB39"/>
      <c r="CAC39"/>
      <c r="CAD39"/>
      <c r="CAE39"/>
      <c r="CAF39"/>
      <c r="CAG39"/>
      <c r="CAH39"/>
      <c r="CAI39"/>
      <c r="CAJ39"/>
      <c r="CAK39"/>
      <c r="CAL39"/>
      <c r="CAM39"/>
      <c r="CAN39"/>
      <c r="CAO39"/>
      <c r="CAP39"/>
      <c r="CAQ39"/>
      <c r="CAR39"/>
      <c r="CAS39"/>
      <c r="CAT39"/>
      <c r="CAU39"/>
      <c r="CAV39"/>
      <c r="CAW39"/>
      <c r="CAX39"/>
      <c r="CAY39"/>
      <c r="CAZ39"/>
      <c r="CBA39"/>
      <c r="CBB39"/>
      <c r="CBC39"/>
      <c r="CBD39"/>
      <c r="CBE39"/>
      <c r="CBF39"/>
      <c r="CBG39"/>
      <c r="CBH39"/>
      <c r="CBI39"/>
      <c r="CBJ39"/>
      <c r="CBK39"/>
      <c r="CBL39"/>
      <c r="CBM39"/>
      <c r="CBN39"/>
      <c r="CBO39"/>
      <c r="CBP39"/>
      <c r="CBQ39"/>
      <c r="CBR39"/>
      <c r="CBS39"/>
      <c r="CBT39"/>
      <c r="CBU39"/>
      <c r="CBV39"/>
      <c r="CBW39"/>
      <c r="CBX39"/>
      <c r="CBY39"/>
      <c r="CBZ39"/>
      <c r="CCA39"/>
      <c r="CCB39"/>
      <c r="CCC39"/>
      <c r="CCD39"/>
      <c r="CCE39"/>
      <c r="CCF39"/>
      <c r="CCG39"/>
      <c r="CCH39"/>
      <c r="CCI39"/>
      <c r="CCJ39"/>
      <c r="CCK39"/>
      <c r="CCL39"/>
      <c r="CCM39"/>
      <c r="CCN39"/>
      <c r="CCO39"/>
      <c r="CCP39"/>
      <c r="CCQ39"/>
      <c r="CCR39"/>
      <c r="CCS39"/>
      <c r="CCT39"/>
      <c r="CCU39"/>
      <c r="CCV39"/>
      <c r="CCW39"/>
      <c r="CCX39"/>
      <c r="CCY39"/>
      <c r="CCZ39"/>
      <c r="CDA39"/>
      <c r="CDB39"/>
      <c r="CDC39"/>
      <c r="CDD39"/>
      <c r="CDE39"/>
      <c r="CDF39"/>
      <c r="CDG39"/>
      <c r="CDH39"/>
      <c r="CDI39"/>
      <c r="CDJ39"/>
      <c r="CDK39"/>
      <c r="CDL39"/>
      <c r="CDM39"/>
      <c r="CDN39"/>
      <c r="CDO39"/>
      <c r="CDP39"/>
      <c r="CDQ39"/>
      <c r="CDR39"/>
      <c r="CDS39"/>
      <c r="CDT39"/>
      <c r="CDU39"/>
      <c r="CDV39"/>
      <c r="CDW39"/>
      <c r="CDX39"/>
      <c r="CDY39"/>
      <c r="CDZ39"/>
      <c r="CEA39"/>
      <c r="CEB39"/>
      <c r="CEC39"/>
      <c r="CED39"/>
      <c r="CEE39"/>
      <c r="CEF39"/>
      <c r="CEG39"/>
      <c r="CEH39"/>
      <c r="CEI39"/>
      <c r="CEJ39"/>
      <c r="CEK39"/>
      <c r="CEL39"/>
      <c r="CEM39"/>
      <c r="CEN39"/>
      <c r="CEO39"/>
      <c r="CEP39"/>
      <c r="CEQ39"/>
      <c r="CER39"/>
      <c r="CES39"/>
      <c r="CET39"/>
      <c r="CEU39"/>
      <c r="CEV39"/>
      <c r="CEW39"/>
      <c r="CEX39"/>
      <c r="CEY39"/>
      <c r="CEZ39"/>
      <c r="CFA39"/>
      <c r="CFB39"/>
      <c r="CFC39"/>
      <c r="CFD39"/>
      <c r="CFE39"/>
      <c r="CFF39"/>
      <c r="CFG39"/>
      <c r="CFH39"/>
      <c r="CFI39"/>
      <c r="CFJ39"/>
      <c r="CFK39"/>
      <c r="CFL39"/>
      <c r="CFM39"/>
      <c r="CFN39"/>
      <c r="CFO39"/>
      <c r="CFP39"/>
      <c r="CFQ39"/>
      <c r="CFR39"/>
      <c r="CFS39"/>
      <c r="CFT39"/>
      <c r="CFU39"/>
      <c r="CFV39"/>
      <c r="CFW39"/>
      <c r="CFX39"/>
      <c r="CFY39"/>
      <c r="CFZ39"/>
      <c r="CGA39"/>
      <c r="CGB39"/>
      <c r="CGC39"/>
      <c r="CGD39"/>
      <c r="CGE39"/>
      <c r="CGF39"/>
      <c r="CGG39"/>
      <c r="CGH39"/>
      <c r="CGI39"/>
      <c r="CGJ39"/>
      <c r="CGK39"/>
      <c r="CGL39"/>
      <c r="CGM39"/>
      <c r="CGN39"/>
      <c r="CGO39"/>
      <c r="CGP39"/>
      <c r="CGQ39"/>
      <c r="CGR39"/>
      <c r="CGS39"/>
      <c r="CGT39"/>
      <c r="CGU39"/>
      <c r="CGV39"/>
      <c r="CGW39"/>
      <c r="CGX39"/>
      <c r="CGY39"/>
      <c r="CGZ39"/>
      <c r="CHA39"/>
      <c r="CHB39"/>
      <c r="CHC39"/>
      <c r="CHD39"/>
      <c r="CHE39"/>
      <c r="CHF39"/>
      <c r="CHG39"/>
      <c r="CHH39"/>
      <c r="CHI39"/>
      <c r="CHJ39"/>
      <c r="CHK39"/>
      <c r="CHL39"/>
      <c r="CHM39"/>
      <c r="CHN39"/>
      <c r="CHO39"/>
      <c r="CHP39"/>
      <c r="CHQ39"/>
      <c r="CHR39"/>
      <c r="CHS39"/>
      <c r="CHT39"/>
      <c r="CHU39"/>
      <c r="CHV39"/>
      <c r="CHW39"/>
      <c r="CHX39"/>
      <c r="CHY39"/>
      <c r="CHZ39"/>
      <c r="CIA39"/>
      <c r="CIB39"/>
      <c r="CIC39"/>
      <c r="CID39"/>
      <c r="CIE39"/>
      <c r="CIF39"/>
      <c r="CIG39"/>
      <c r="CIH39"/>
      <c r="CII39"/>
      <c r="CIJ39"/>
      <c r="CIK39"/>
      <c r="CIL39"/>
      <c r="CIM39"/>
      <c r="CIN39"/>
      <c r="CIO39"/>
      <c r="CIP39"/>
      <c r="CIQ39"/>
      <c r="CIR39"/>
      <c r="CIS39"/>
      <c r="CIT39"/>
      <c r="CIU39"/>
      <c r="CIV39"/>
      <c r="CIW39"/>
      <c r="CIX39"/>
      <c r="CIY39"/>
      <c r="CIZ39"/>
      <c r="CJA39"/>
      <c r="CJB39"/>
      <c r="CJC39"/>
      <c r="CJD39"/>
      <c r="CJE39"/>
      <c r="CJF39"/>
      <c r="CJG39"/>
      <c r="CJH39"/>
      <c r="CJI39"/>
      <c r="CJJ39"/>
      <c r="CJK39"/>
      <c r="CJL39"/>
      <c r="CJM39"/>
      <c r="CJN39"/>
      <c r="CJO39"/>
      <c r="CJP39"/>
      <c r="CJQ39"/>
      <c r="CJR39"/>
      <c r="CJS39"/>
      <c r="CJT39"/>
      <c r="CJU39"/>
      <c r="CJV39"/>
      <c r="CJW39"/>
      <c r="CJX39"/>
      <c r="CJY39"/>
      <c r="CJZ39"/>
      <c r="CKA39"/>
      <c r="CKB39"/>
      <c r="CKC39"/>
      <c r="CKD39"/>
      <c r="CKE39"/>
      <c r="CKF39"/>
      <c r="CKG39"/>
      <c r="CKH39"/>
      <c r="CKI39"/>
      <c r="CKJ39"/>
      <c r="CKK39"/>
      <c r="CKL39"/>
      <c r="CKM39"/>
      <c r="CKN39"/>
      <c r="CKO39"/>
      <c r="CKP39"/>
      <c r="CKQ39"/>
      <c r="CKR39"/>
      <c r="CKS39"/>
      <c r="CKT39"/>
      <c r="CKU39"/>
      <c r="CKV39"/>
      <c r="CKW39"/>
      <c r="CKX39"/>
      <c r="CKY39"/>
      <c r="CKZ39"/>
      <c r="CLA39"/>
      <c r="CLB39"/>
      <c r="CLC39"/>
      <c r="CLD39"/>
      <c r="CLE39"/>
      <c r="CLF39"/>
      <c r="CLG39"/>
      <c r="CLH39"/>
      <c r="CLI39"/>
      <c r="CLJ39"/>
      <c r="CLK39"/>
      <c r="CLL39"/>
      <c r="CLM39"/>
      <c r="CLN39"/>
      <c r="CLO39"/>
      <c r="CLP39"/>
      <c r="CLQ39"/>
      <c r="CLR39"/>
      <c r="CLS39"/>
      <c r="CLT39"/>
      <c r="CLU39"/>
      <c r="CLV39"/>
      <c r="CLW39"/>
      <c r="CLX39"/>
      <c r="CLY39"/>
      <c r="CLZ39"/>
      <c r="CMA39"/>
      <c r="CMB39"/>
      <c r="CMC39"/>
      <c r="CMD39"/>
      <c r="CME39"/>
      <c r="CMF39"/>
      <c r="CMG39"/>
      <c r="CMH39"/>
      <c r="CMI39"/>
      <c r="CMJ39"/>
      <c r="CMK39"/>
      <c r="CML39"/>
      <c r="CMM39"/>
      <c r="CMN39"/>
      <c r="CMO39"/>
      <c r="CMP39"/>
      <c r="CMQ39"/>
      <c r="CMR39"/>
      <c r="CMS39"/>
      <c r="CMT39"/>
      <c r="CMU39"/>
      <c r="CMV39"/>
      <c r="CMW39"/>
      <c r="CMX39"/>
      <c r="CMY39"/>
      <c r="CMZ39"/>
      <c r="CNA39"/>
      <c r="CNB39"/>
      <c r="CNC39"/>
      <c r="CND39"/>
      <c r="CNE39"/>
      <c r="CNF39"/>
      <c r="CNG39"/>
      <c r="CNH39"/>
      <c r="CNI39"/>
      <c r="CNJ39"/>
      <c r="CNK39"/>
      <c r="CNL39"/>
      <c r="CNM39"/>
      <c r="CNN39"/>
      <c r="CNO39"/>
      <c r="CNP39"/>
      <c r="CNQ39"/>
      <c r="CNR39"/>
      <c r="CNS39"/>
      <c r="CNT39"/>
      <c r="CNU39"/>
      <c r="CNV39"/>
      <c r="CNW39"/>
      <c r="CNX39"/>
      <c r="CNY39"/>
      <c r="CNZ39"/>
      <c r="COA39"/>
      <c r="COB39"/>
      <c r="COC39"/>
      <c r="COD39"/>
      <c r="COE39"/>
      <c r="COF39"/>
      <c r="COG39"/>
      <c r="COH39"/>
      <c r="COI39"/>
      <c r="COJ39"/>
      <c r="COK39"/>
      <c r="COL39"/>
      <c r="COM39"/>
      <c r="CON39"/>
      <c r="COO39"/>
      <c r="COP39"/>
      <c r="COQ39"/>
      <c r="COR39"/>
      <c r="COS39"/>
      <c r="COT39"/>
      <c r="COU39"/>
      <c r="COV39"/>
      <c r="COW39"/>
      <c r="COX39"/>
      <c r="COY39"/>
      <c r="COZ39"/>
      <c r="CPA39"/>
      <c r="CPB39"/>
      <c r="CPC39"/>
      <c r="CPD39"/>
      <c r="CPE39"/>
      <c r="CPF39"/>
      <c r="CPG39"/>
      <c r="CPH39"/>
      <c r="CPI39"/>
      <c r="CPJ39"/>
      <c r="CPK39"/>
      <c r="CPL39"/>
      <c r="CPM39"/>
      <c r="CPN39"/>
      <c r="CPO39"/>
      <c r="CPP39"/>
      <c r="CPQ39"/>
      <c r="CPR39"/>
      <c r="CPS39"/>
      <c r="CPT39"/>
      <c r="CPU39"/>
      <c r="CPV39"/>
      <c r="CPW39"/>
      <c r="CPX39"/>
      <c r="CPY39"/>
      <c r="CPZ39"/>
      <c r="CQA39"/>
      <c r="CQB39"/>
      <c r="CQC39"/>
      <c r="CQD39"/>
      <c r="CQE39"/>
      <c r="CQF39"/>
      <c r="CQG39"/>
      <c r="CQH39"/>
      <c r="CQI39"/>
      <c r="CQJ39"/>
      <c r="CQK39"/>
      <c r="CQL39"/>
      <c r="CQM39"/>
      <c r="CQN39"/>
      <c r="CQO39"/>
      <c r="CQP39"/>
      <c r="CQQ39"/>
      <c r="CQR39"/>
      <c r="CQS39"/>
      <c r="CQT39"/>
      <c r="CQU39"/>
      <c r="CQV39"/>
      <c r="CQW39"/>
      <c r="CQX39"/>
      <c r="CQY39"/>
      <c r="CQZ39"/>
      <c r="CRA39"/>
      <c r="CRB39"/>
      <c r="CRC39"/>
      <c r="CRD39"/>
      <c r="CRE39"/>
      <c r="CRF39"/>
      <c r="CRG39"/>
      <c r="CRH39"/>
      <c r="CRI39"/>
      <c r="CRJ39"/>
      <c r="CRK39"/>
      <c r="CRL39"/>
      <c r="CRM39"/>
      <c r="CRN39"/>
      <c r="CRO39"/>
      <c r="CRP39"/>
      <c r="CRQ39"/>
      <c r="CRR39"/>
      <c r="CRS39"/>
      <c r="CRT39"/>
      <c r="CRU39"/>
      <c r="CRV39"/>
      <c r="CRW39"/>
      <c r="CRX39"/>
      <c r="CRY39"/>
      <c r="CRZ39"/>
      <c r="CSA39"/>
      <c r="CSB39"/>
      <c r="CSC39"/>
      <c r="CSD39"/>
      <c r="CSE39"/>
      <c r="CSF39"/>
      <c r="CSG39"/>
      <c r="CSH39"/>
      <c r="CSI39"/>
      <c r="CSJ39"/>
      <c r="CSK39"/>
      <c r="CSL39"/>
      <c r="CSM39"/>
      <c r="CSN39"/>
      <c r="CSO39"/>
      <c r="CSP39"/>
      <c r="CSQ39"/>
      <c r="CSR39"/>
      <c r="CSS39"/>
      <c r="CST39"/>
      <c r="CSU39"/>
      <c r="CSV39"/>
      <c r="CSW39"/>
      <c r="CSX39"/>
      <c r="CSY39"/>
      <c r="CSZ39"/>
      <c r="CTA39"/>
      <c r="CTB39"/>
      <c r="CTC39"/>
      <c r="CTD39"/>
      <c r="CTE39"/>
      <c r="CTF39"/>
      <c r="CTG39"/>
      <c r="CTH39"/>
      <c r="CTI39"/>
      <c r="CTJ39"/>
      <c r="CTK39"/>
      <c r="CTL39"/>
      <c r="CTM39"/>
      <c r="CTN39"/>
      <c r="CTO39"/>
      <c r="CTP39"/>
      <c r="CTQ39"/>
      <c r="CTR39"/>
      <c r="CTS39"/>
      <c r="CTT39"/>
      <c r="CTU39"/>
      <c r="CTV39"/>
      <c r="CTW39"/>
      <c r="CTX39"/>
      <c r="CTY39"/>
      <c r="CTZ39"/>
      <c r="CUA39"/>
      <c r="CUB39"/>
      <c r="CUC39"/>
      <c r="CUD39"/>
      <c r="CUE39"/>
      <c r="CUF39"/>
      <c r="CUG39"/>
      <c r="CUH39"/>
      <c r="CUI39"/>
      <c r="CUJ39"/>
      <c r="CUK39"/>
      <c r="CUL39"/>
      <c r="CUM39"/>
      <c r="CUN39"/>
      <c r="CUO39"/>
      <c r="CUP39"/>
      <c r="CUQ39"/>
      <c r="CUR39"/>
      <c r="CUS39"/>
      <c r="CUT39"/>
      <c r="CUU39"/>
      <c r="CUV39"/>
      <c r="CUW39"/>
      <c r="CUX39"/>
      <c r="CUY39"/>
      <c r="CUZ39"/>
      <c r="CVA39"/>
      <c r="CVB39"/>
      <c r="CVC39"/>
      <c r="CVD39"/>
      <c r="CVE39"/>
      <c r="CVF39"/>
      <c r="CVG39"/>
      <c r="CVH39"/>
      <c r="CVI39"/>
      <c r="CVJ39"/>
      <c r="CVK39"/>
      <c r="CVL39"/>
      <c r="CVM39"/>
      <c r="CVN39"/>
      <c r="CVO39"/>
      <c r="CVP39"/>
      <c r="CVQ39"/>
      <c r="CVR39"/>
      <c r="CVS39"/>
      <c r="CVT39"/>
      <c r="CVU39"/>
      <c r="CVV39"/>
      <c r="CVW39"/>
      <c r="CVX39"/>
      <c r="CVY39"/>
      <c r="CVZ39"/>
      <c r="CWA39"/>
      <c r="CWB39"/>
      <c r="CWC39"/>
      <c r="CWD39"/>
      <c r="CWE39"/>
      <c r="CWF39"/>
      <c r="CWG39"/>
      <c r="CWH39"/>
      <c r="CWI39"/>
      <c r="CWJ39"/>
      <c r="CWK39"/>
      <c r="CWL39"/>
      <c r="CWM39"/>
      <c r="CWN39"/>
      <c r="CWO39"/>
      <c r="CWP39"/>
      <c r="CWQ39"/>
      <c r="CWR39"/>
      <c r="CWS39"/>
      <c r="CWT39"/>
      <c r="CWU39"/>
      <c r="CWV39"/>
      <c r="CWW39"/>
      <c r="CWX39"/>
      <c r="CWY39"/>
      <c r="CWZ39"/>
      <c r="CXA39"/>
      <c r="CXB39"/>
      <c r="CXC39"/>
      <c r="CXD39"/>
      <c r="CXE39"/>
      <c r="CXF39"/>
      <c r="CXG39"/>
      <c r="CXH39"/>
      <c r="CXI39"/>
      <c r="CXJ39"/>
    </row>
    <row r="40" spans="1:2662" s="117" customFormat="1" ht="15.9" customHeight="1" x14ac:dyDescent="0.25">
      <c r="A40" s="131" t="s">
        <v>292</v>
      </c>
      <c r="B40" s="301"/>
      <c r="C40" s="158">
        <f t="shared" si="8"/>
        <v>0</v>
      </c>
      <c r="D40" s="299"/>
      <c r="E40" s="9"/>
      <c r="F40" s="9"/>
      <c r="G40" s="9"/>
      <c r="H40" s="159">
        <f t="shared" si="7"/>
        <v>0</v>
      </c>
      <c r="I40" s="160">
        <f t="shared" si="9"/>
        <v>0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  <c r="AML40"/>
      <c r="AMM40"/>
      <c r="AMN40"/>
      <c r="AMO40"/>
      <c r="AMP40"/>
      <c r="AMQ40"/>
      <c r="AMR40"/>
      <c r="AMS40"/>
      <c r="AMT40"/>
      <c r="AMU40"/>
      <c r="AMV40"/>
      <c r="AMW40"/>
      <c r="AMX40"/>
      <c r="AMY40"/>
      <c r="AMZ40"/>
      <c r="ANA40"/>
      <c r="ANB40"/>
      <c r="ANC40"/>
      <c r="AND40"/>
      <c r="ANE40"/>
      <c r="ANF40"/>
      <c r="ANG40"/>
      <c r="ANH40"/>
      <c r="ANI40"/>
      <c r="ANJ40"/>
      <c r="ANK40"/>
      <c r="ANL40"/>
      <c r="ANM40"/>
      <c r="ANN40"/>
      <c r="ANO40"/>
      <c r="ANP40"/>
      <c r="ANQ40"/>
      <c r="ANR40"/>
      <c r="ANS40"/>
      <c r="ANT40"/>
      <c r="ANU40"/>
      <c r="ANV40"/>
      <c r="ANW40"/>
      <c r="ANX40"/>
      <c r="ANY40"/>
      <c r="ANZ40"/>
      <c r="AOA40"/>
      <c r="AOB40"/>
      <c r="AOC40"/>
      <c r="AOD40"/>
      <c r="AOE40"/>
      <c r="AOF40"/>
      <c r="AOG40"/>
      <c r="AOH40"/>
      <c r="AOI40"/>
      <c r="AOJ40"/>
      <c r="AOK40"/>
      <c r="AOL40"/>
      <c r="AOM40"/>
      <c r="AON40"/>
      <c r="AOO40"/>
      <c r="AOP40"/>
      <c r="AOQ40"/>
      <c r="AOR40"/>
      <c r="AOS40"/>
      <c r="AOT40"/>
      <c r="AOU40"/>
      <c r="AOV40"/>
      <c r="AOW40"/>
      <c r="AOX40"/>
      <c r="AOY40"/>
      <c r="AOZ40"/>
      <c r="APA40"/>
      <c r="APB40"/>
      <c r="APC40"/>
      <c r="APD40"/>
      <c r="APE40"/>
      <c r="APF40"/>
      <c r="APG40"/>
      <c r="APH40"/>
      <c r="API40"/>
      <c r="APJ40"/>
      <c r="APK40"/>
      <c r="APL40"/>
      <c r="APM40"/>
      <c r="APN40"/>
      <c r="APO40"/>
      <c r="APP40"/>
      <c r="APQ40"/>
      <c r="APR40"/>
      <c r="APS40"/>
      <c r="APT40"/>
      <c r="APU40"/>
      <c r="APV40"/>
      <c r="APW40"/>
      <c r="APX40"/>
      <c r="APY40"/>
      <c r="APZ40"/>
      <c r="AQA40"/>
      <c r="AQB40"/>
      <c r="AQC40"/>
      <c r="AQD40"/>
      <c r="AQE40"/>
      <c r="AQF40"/>
      <c r="AQG40"/>
      <c r="AQH40"/>
      <c r="AQI40"/>
      <c r="AQJ40"/>
      <c r="AQK40"/>
      <c r="AQL40"/>
      <c r="AQM40"/>
      <c r="AQN40"/>
      <c r="AQO40"/>
      <c r="AQP40"/>
      <c r="AQQ40"/>
      <c r="AQR40"/>
      <c r="AQS40"/>
      <c r="AQT40"/>
      <c r="AQU40"/>
      <c r="AQV40"/>
      <c r="AQW40"/>
      <c r="AQX40"/>
      <c r="AQY40"/>
      <c r="AQZ40"/>
      <c r="ARA40"/>
      <c r="ARB40"/>
      <c r="ARC40"/>
      <c r="ARD40"/>
      <c r="ARE40"/>
      <c r="ARF40"/>
      <c r="ARG40"/>
      <c r="ARH40"/>
      <c r="ARI40"/>
      <c r="ARJ40"/>
      <c r="ARK40"/>
      <c r="ARL40"/>
      <c r="ARM40"/>
      <c r="ARN40"/>
      <c r="ARO40"/>
      <c r="ARP40"/>
      <c r="ARQ40"/>
      <c r="ARR40"/>
      <c r="ARS40"/>
      <c r="ART40"/>
      <c r="ARU40"/>
      <c r="ARV40"/>
      <c r="ARW40"/>
      <c r="ARX40"/>
      <c r="ARY40"/>
      <c r="ARZ40"/>
      <c r="ASA40"/>
      <c r="ASB40"/>
      <c r="ASC40"/>
      <c r="ASD40"/>
      <c r="ASE40"/>
      <c r="ASF40"/>
      <c r="ASG40"/>
      <c r="ASH40"/>
      <c r="ASI40"/>
      <c r="ASJ40"/>
      <c r="ASK40"/>
      <c r="ASL40"/>
      <c r="ASM40"/>
      <c r="ASN40"/>
      <c r="ASO40"/>
      <c r="ASP40"/>
      <c r="ASQ40"/>
      <c r="ASR40"/>
      <c r="ASS40"/>
      <c r="AST40"/>
      <c r="ASU40"/>
      <c r="ASV40"/>
      <c r="ASW40"/>
      <c r="ASX40"/>
      <c r="ASY40"/>
      <c r="ASZ40"/>
      <c r="ATA40"/>
      <c r="ATB40"/>
      <c r="ATC40"/>
      <c r="ATD40"/>
      <c r="ATE40"/>
      <c r="ATF40"/>
      <c r="ATG40"/>
      <c r="ATH40"/>
      <c r="ATI40"/>
      <c r="ATJ40"/>
      <c r="ATK40"/>
      <c r="ATL40"/>
      <c r="ATM40"/>
      <c r="ATN40"/>
      <c r="ATO40"/>
      <c r="ATP40"/>
      <c r="ATQ40"/>
      <c r="ATR40"/>
      <c r="ATS40"/>
      <c r="ATT40"/>
      <c r="ATU40"/>
      <c r="ATV40"/>
      <c r="ATW40"/>
      <c r="ATX40"/>
      <c r="ATY40"/>
      <c r="ATZ40"/>
      <c r="AUA40"/>
      <c r="AUB40"/>
      <c r="AUC40"/>
      <c r="AUD40"/>
      <c r="AUE40"/>
      <c r="AUF40"/>
      <c r="AUG40"/>
      <c r="AUH40"/>
      <c r="AUI40"/>
      <c r="AUJ40"/>
      <c r="AUK40"/>
      <c r="AUL40"/>
      <c r="AUM40"/>
      <c r="AUN40"/>
      <c r="AUO40"/>
      <c r="AUP40"/>
      <c r="AUQ40"/>
      <c r="AUR40"/>
      <c r="AUS40"/>
      <c r="AUT40"/>
      <c r="AUU40"/>
      <c r="AUV40"/>
      <c r="AUW40"/>
      <c r="AUX40"/>
      <c r="AUY40"/>
      <c r="AUZ40"/>
      <c r="AVA40"/>
      <c r="AVB40"/>
      <c r="AVC40"/>
      <c r="AVD40"/>
      <c r="AVE40"/>
      <c r="AVF40"/>
      <c r="AVG40"/>
      <c r="AVH40"/>
      <c r="AVI40"/>
      <c r="AVJ40"/>
      <c r="AVK40"/>
      <c r="AVL40"/>
      <c r="AVM40"/>
      <c r="AVN40"/>
      <c r="AVO40"/>
      <c r="AVP40"/>
      <c r="AVQ40"/>
      <c r="AVR40"/>
      <c r="AVS40"/>
      <c r="AVT40"/>
      <c r="AVU40"/>
      <c r="AVV40"/>
      <c r="AVW40"/>
      <c r="AVX40"/>
      <c r="AVY40"/>
      <c r="AVZ40"/>
      <c r="AWA40"/>
      <c r="AWB40"/>
      <c r="AWC40"/>
      <c r="AWD40"/>
      <c r="AWE40"/>
      <c r="AWF40"/>
      <c r="AWG40"/>
      <c r="AWH40"/>
      <c r="AWI40"/>
      <c r="AWJ40"/>
      <c r="AWK40"/>
      <c r="AWL40"/>
      <c r="AWM40"/>
      <c r="AWN40"/>
      <c r="AWO40"/>
      <c r="AWP40"/>
      <c r="AWQ40"/>
      <c r="AWR40"/>
      <c r="AWS40"/>
      <c r="AWT40"/>
      <c r="AWU40"/>
      <c r="AWV40"/>
      <c r="AWW40"/>
      <c r="AWX40"/>
      <c r="AWY40"/>
      <c r="AWZ40"/>
      <c r="AXA40"/>
      <c r="AXB40"/>
      <c r="AXC40"/>
      <c r="AXD40"/>
      <c r="AXE40"/>
      <c r="AXF40"/>
      <c r="AXG40"/>
      <c r="AXH40"/>
      <c r="AXI40"/>
      <c r="AXJ40"/>
      <c r="AXK40"/>
      <c r="AXL40"/>
      <c r="AXM40"/>
      <c r="AXN40"/>
      <c r="AXO40"/>
      <c r="AXP40"/>
      <c r="AXQ40"/>
      <c r="AXR40"/>
      <c r="AXS40"/>
      <c r="AXT40"/>
      <c r="AXU40"/>
      <c r="AXV40"/>
      <c r="AXW40"/>
      <c r="AXX40"/>
      <c r="AXY40"/>
      <c r="AXZ40"/>
      <c r="AYA40"/>
      <c r="AYB40"/>
      <c r="AYC40"/>
      <c r="AYD40"/>
      <c r="AYE40"/>
      <c r="AYF40"/>
      <c r="AYG40"/>
      <c r="AYH40"/>
      <c r="AYI40"/>
      <c r="AYJ40"/>
      <c r="AYK40"/>
      <c r="AYL40"/>
      <c r="AYM40"/>
      <c r="AYN40"/>
      <c r="AYO40"/>
      <c r="AYP40"/>
      <c r="AYQ40"/>
      <c r="AYR40"/>
      <c r="AYS40"/>
      <c r="AYT40"/>
      <c r="AYU40"/>
      <c r="AYV40"/>
      <c r="AYW40"/>
      <c r="AYX40"/>
      <c r="AYY40"/>
      <c r="AYZ40"/>
      <c r="AZA40"/>
      <c r="AZB40"/>
      <c r="AZC40"/>
      <c r="AZD40"/>
      <c r="AZE40"/>
      <c r="AZF40"/>
      <c r="AZG40"/>
      <c r="AZH40"/>
      <c r="AZI40"/>
      <c r="AZJ40"/>
      <c r="AZK40"/>
      <c r="AZL40"/>
      <c r="AZM40"/>
      <c r="AZN40"/>
      <c r="AZO40"/>
      <c r="AZP40"/>
      <c r="AZQ40"/>
      <c r="AZR40"/>
      <c r="AZS40"/>
      <c r="AZT40"/>
      <c r="AZU40"/>
      <c r="AZV40"/>
      <c r="AZW40"/>
      <c r="AZX40"/>
      <c r="AZY40"/>
      <c r="AZZ40"/>
      <c r="BAA40"/>
      <c r="BAB40"/>
      <c r="BAC40"/>
      <c r="BAD40"/>
      <c r="BAE40"/>
      <c r="BAF40"/>
      <c r="BAG40"/>
      <c r="BAH40"/>
      <c r="BAI40"/>
      <c r="BAJ40"/>
      <c r="BAK40"/>
      <c r="BAL40"/>
      <c r="BAM40"/>
      <c r="BAN40"/>
      <c r="BAO40"/>
      <c r="BAP40"/>
      <c r="BAQ40"/>
      <c r="BAR40"/>
      <c r="BAS40"/>
      <c r="BAT40"/>
      <c r="BAU40"/>
      <c r="BAV40"/>
      <c r="BAW40"/>
      <c r="BAX40"/>
      <c r="BAY40"/>
      <c r="BAZ40"/>
      <c r="BBA40"/>
      <c r="BBB40"/>
      <c r="BBC40"/>
      <c r="BBD40"/>
      <c r="BBE40"/>
      <c r="BBF40"/>
      <c r="BBG40"/>
      <c r="BBH40"/>
      <c r="BBI40"/>
      <c r="BBJ40"/>
      <c r="BBK40"/>
      <c r="BBL40"/>
      <c r="BBM40"/>
      <c r="BBN40"/>
      <c r="BBO40"/>
      <c r="BBP40"/>
      <c r="BBQ40"/>
      <c r="BBR40"/>
      <c r="BBS40"/>
      <c r="BBT40"/>
      <c r="BBU40"/>
      <c r="BBV40"/>
      <c r="BBW40"/>
      <c r="BBX40"/>
      <c r="BBY40"/>
      <c r="BBZ40"/>
      <c r="BCA40"/>
      <c r="BCB40"/>
      <c r="BCC40"/>
      <c r="BCD40"/>
      <c r="BCE40"/>
      <c r="BCF40"/>
      <c r="BCG40"/>
      <c r="BCH40"/>
      <c r="BCI40"/>
      <c r="BCJ40"/>
      <c r="BCK40"/>
      <c r="BCL40"/>
      <c r="BCM40"/>
      <c r="BCN40"/>
      <c r="BCO40"/>
      <c r="BCP40"/>
      <c r="BCQ40"/>
      <c r="BCR40"/>
      <c r="BCS40"/>
      <c r="BCT40"/>
      <c r="BCU40"/>
      <c r="BCV40"/>
      <c r="BCW40"/>
      <c r="BCX40"/>
      <c r="BCY40"/>
      <c r="BCZ40"/>
      <c r="BDA40"/>
      <c r="BDB40"/>
      <c r="BDC40"/>
      <c r="BDD40"/>
      <c r="BDE40"/>
      <c r="BDF40"/>
      <c r="BDG40"/>
      <c r="BDH40"/>
      <c r="BDI40"/>
      <c r="BDJ40"/>
      <c r="BDK40"/>
      <c r="BDL40"/>
      <c r="BDM40"/>
      <c r="BDN40"/>
      <c r="BDO40"/>
      <c r="BDP40"/>
      <c r="BDQ40"/>
      <c r="BDR40"/>
      <c r="BDS40"/>
      <c r="BDT40"/>
      <c r="BDU40"/>
      <c r="BDV40"/>
      <c r="BDW40"/>
      <c r="BDX40"/>
      <c r="BDY40"/>
      <c r="BDZ40"/>
      <c r="BEA40"/>
      <c r="BEB40"/>
      <c r="BEC40"/>
      <c r="BED40"/>
      <c r="BEE40"/>
      <c r="BEF40"/>
      <c r="BEG40"/>
      <c r="BEH40"/>
      <c r="BEI40"/>
      <c r="BEJ40"/>
      <c r="BEK40"/>
      <c r="BEL40"/>
      <c r="BEM40"/>
      <c r="BEN40"/>
      <c r="BEO40"/>
      <c r="BEP40"/>
      <c r="BEQ40"/>
      <c r="BER40"/>
      <c r="BES40"/>
      <c r="BET40"/>
      <c r="BEU40"/>
      <c r="BEV40"/>
      <c r="BEW40"/>
      <c r="BEX40"/>
      <c r="BEY40"/>
      <c r="BEZ40"/>
      <c r="BFA40"/>
      <c r="BFB40"/>
      <c r="BFC40"/>
      <c r="BFD40"/>
      <c r="BFE40"/>
      <c r="BFF40"/>
      <c r="BFG40"/>
      <c r="BFH40"/>
      <c r="BFI40"/>
      <c r="BFJ40"/>
      <c r="BFK40"/>
      <c r="BFL40"/>
      <c r="BFM40"/>
      <c r="BFN40"/>
      <c r="BFO40"/>
      <c r="BFP40"/>
      <c r="BFQ40"/>
      <c r="BFR40"/>
      <c r="BFS40"/>
      <c r="BFT40"/>
      <c r="BFU40"/>
      <c r="BFV40"/>
      <c r="BFW40"/>
      <c r="BFX40"/>
      <c r="BFY40"/>
      <c r="BFZ40"/>
      <c r="BGA40"/>
      <c r="BGB40"/>
      <c r="BGC40"/>
      <c r="BGD40"/>
      <c r="BGE40"/>
      <c r="BGF40"/>
      <c r="BGG40"/>
      <c r="BGH40"/>
      <c r="BGI40"/>
      <c r="BGJ40"/>
      <c r="BGK40"/>
      <c r="BGL40"/>
      <c r="BGM40"/>
      <c r="BGN40"/>
      <c r="BGO40"/>
      <c r="BGP40"/>
      <c r="BGQ40"/>
      <c r="BGR40"/>
      <c r="BGS40"/>
      <c r="BGT40"/>
      <c r="BGU40"/>
      <c r="BGV40"/>
      <c r="BGW40"/>
      <c r="BGX40"/>
      <c r="BGY40"/>
      <c r="BGZ40"/>
      <c r="BHA40"/>
      <c r="BHB40"/>
      <c r="BHC40"/>
      <c r="BHD40"/>
      <c r="BHE40"/>
      <c r="BHF40"/>
      <c r="BHG40"/>
      <c r="BHH40"/>
      <c r="BHI40"/>
      <c r="BHJ40"/>
      <c r="BHK40"/>
      <c r="BHL40"/>
      <c r="BHM40"/>
      <c r="BHN40"/>
      <c r="BHO40"/>
      <c r="BHP40"/>
      <c r="BHQ40"/>
      <c r="BHR40"/>
      <c r="BHS40"/>
      <c r="BHT40"/>
      <c r="BHU40"/>
      <c r="BHV40"/>
      <c r="BHW40"/>
      <c r="BHX40"/>
      <c r="BHY40"/>
      <c r="BHZ40"/>
      <c r="BIA40"/>
      <c r="BIB40"/>
      <c r="BIC40"/>
      <c r="BID40"/>
      <c r="BIE40"/>
      <c r="BIF40"/>
      <c r="BIG40"/>
      <c r="BIH40"/>
      <c r="BII40"/>
      <c r="BIJ40"/>
      <c r="BIK40"/>
      <c r="BIL40"/>
      <c r="BIM40"/>
      <c r="BIN40"/>
      <c r="BIO40"/>
      <c r="BIP40"/>
      <c r="BIQ40"/>
      <c r="BIR40"/>
      <c r="BIS40"/>
      <c r="BIT40"/>
      <c r="BIU40"/>
      <c r="BIV40"/>
      <c r="BIW40"/>
      <c r="BIX40"/>
      <c r="BIY40"/>
      <c r="BIZ40"/>
      <c r="BJA40"/>
      <c r="BJB40"/>
      <c r="BJC40"/>
      <c r="BJD40"/>
      <c r="BJE40"/>
      <c r="BJF40"/>
      <c r="BJG40"/>
      <c r="BJH40"/>
      <c r="BJI40"/>
      <c r="BJJ40"/>
      <c r="BJK40"/>
      <c r="BJL40"/>
      <c r="BJM40"/>
      <c r="BJN40"/>
      <c r="BJO40"/>
      <c r="BJP40"/>
      <c r="BJQ40"/>
      <c r="BJR40"/>
      <c r="BJS40"/>
      <c r="BJT40"/>
      <c r="BJU40"/>
      <c r="BJV40"/>
      <c r="BJW40"/>
      <c r="BJX40"/>
      <c r="BJY40"/>
      <c r="BJZ40"/>
      <c r="BKA40"/>
      <c r="BKB40"/>
      <c r="BKC40"/>
      <c r="BKD40"/>
      <c r="BKE40"/>
      <c r="BKF40"/>
      <c r="BKG40"/>
      <c r="BKH40"/>
      <c r="BKI40"/>
      <c r="BKJ40"/>
      <c r="BKK40"/>
      <c r="BKL40"/>
      <c r="BKM40"/>
      <c r="BKN40"/>
      <c r="BKO40"/>
      <c r="BKP40"/>
      <c r="BKQ40"/>
      <c r="BKR40"/>
      <c r="BKS40"/>
      <c r="BKT40"/>
      <c r="BKU40"/>
      <c r="BKV40"/>
      <c r="BKW40"/>
      <c r="BKX40"/>
      <c r="BKY40"/>
      <c r="BKZ40"/>
      <c r="BLA40"/>
      <c r="BLB40"/>
      <c r="BLC40"/>
      <c r="BLD40"/>
      <c r="BLE40"/>
      <c r="BLF40"/>
      <c r="BLG40"/>
      <c r="BLH40"/>
      <c r="BLI40"/>
      <c r="BLJ40"/>
      <c r="BLK40"/>
      <c r="BLL40"/>
      <c r="BLM40"/>
      <c r="BLN40"/>
      <c r="BLO40"/>
      <c r="BLP40"/>
      <c r="BLQ40"/>
      <c r="BLR40"/>
      <c r="BLS40"/>
      <c r="BLT40"/>
      <c r="BLU40"/>
      <c r="BLV40"/>
      <c r="BLW40"/>
      <c r="BLX40"/>
      <c r="BLY40"/>
      <c r="BLZ40"/>
      <c r="BMA40"/>
      <c r="BMB40"/>
      <c r="BMC40"/>
      <c r="BMD40"/>
      <c r="BME40"/>
      <c r="BMF40"/>
      <c r="BMG40"/>
      <c r="BMH40"/>
      <c r="BMI40"/>
      <c r="BMJ40"/>
      <c r="BMK40"/>
      <c r="BML40"/>
      <c r="BMM40"/>
      <c r="BMN40"/>
      <c r="BMO40"/>
      <c r="BMP40"/>
      <c r="BMQ40"/>
      <c r="BMR40"/>
      <c r="BMS40"/>
      <c r="BMT40"/>
      <c r="BMU40"/>
      <c r="BMV40"/>
      <c r="BMW40"/>
      <c r="BMX40"/>
      <c r="BMY40"/>
      <c r="BMZ40"/>
      <c r="BNA40"/>
      <c r="BNB40"/>
      <c r="BNC40"/>
      <c r="BND40"/>
      <c r="BNE40"/>
      <c r="BNF40"/>
      <c r="BNG40"/>
      <c r="BNH40"/>
      <c r="BNI40"/>
      <c r="BNJ40"/>
      <c r="BNK40"/>
      <c r="BNL40"/>
      <c r="BNM40"/>
      <c r="BNN40"/>
      <c r="BNO40"/>
      <c r="BNP40"/>
      <c r="BNQ40"/>
      <c r="BNR40"/>
      <c r="BNS40"/>
      <c r="BNT40"/>
      <c r="BNU40"/>
      <c r="BNV40"/>
      <c r="BNW40"/>
      <c r="BNX40"/>
      <c r="BNY40"/>
      <c r="BNZ40"/>
      <c r="BOA40"/>
      <c r="BOB40"/>
      <c r="BOC40"/>
      <c r="BOD40"/>
      <c r="BOE40"/>
      <c r="BOF40"/>
      <c r="BOG40"/>
      <c r="BOH40"/>
      <c r="BOI40"/>
      <c r="BOJ40"/>
      <c r="BOK40"/>
      <c r="BOL40"/>
      <c r="BOM40"/>
      <c r="BON40"/>
      <c r="BOO40"/>
      <c r="BOP40"/>
      <c r="BOQ40"/>
      <c r="BOR40"/>
      <c r="BOS40"/>
      <c r="BOT40"/>
      <c r="BOU40"/>
      <c r="BOV40"/>
      <c r="BOW40"/>
      <c r="BOX40"/>
      <c r="BOY40"/>
      <c r="BOZ40"/>
      <c r="BPA40"/>
      <c r="BPB40"/>
      <c r="BPC40"/>
      <c r="BPD40"/>
      <c r="BPE40"/>
      <c r="BPF40"/>
      <c r="BPG40"/>
      <c r="BPH40"/>
      <c r="BPI40"/>
      <c r="BPJ40"/>
      <c r="BPK40"/>
      <c r="BPL40"/>
      <c r="BPM40"/>
      <c r="BPN40"/>
      <c r="BPO40"/>
      <c r="BPP40"/>
      <c r="BPQ40"/>
      <c r="BPR40"/>
      <c r="BPS40"/>
      <c r="BPT40"/>
      <c r="BPU40"/>
      <c r="BPV40"/>
      <c r="BPW40"/>
      <c r="BPX40"/>
      <c r="BPY40"/>
      <c r="BPZ40"/>
      <c r="BQA40"/>
      <c r="BQB40"/>
      <c r="BQC40"/>
      <c r="BQD40"/>
      <c r="BQE40"/>
      <c r="BQF40"/>
      <c r="BQG40"/>
      <c r="BQH40"/>
      <c r="BQI40"/>
      <c r="BQJ40"/>
      <c r="BQK40"/>
      <c r="BQL40"/>
      <c r="BQM40"/>
      <c r="BQN40"/>
      <c r="BQO40"/>
      <c r="BQP40"/>
      <c r="BQQ40"/>
      <c r="BQR40"/>
      <c r="BQS40"/>
      <c r="BQT40"/>
      <c r="BQU40"/>
      <c r="BQV40"/>
      <c r="BQW40"/>
      <c r="BQX40"/>
      <c r="BQY40"/>
      <c r="BQZ40"/>
      <c r="BRA40"/>
      <c r="BRB40"/>
      <c r="BRC40"/>
      <c r="BRD40"/>
      <c r="BRE40"/>
      <c r="BRF40"/>
      <c r="BRG40"/>
      <c r="BRH40"/>
      <c r="BRI40"/>
      <c r="BRJ40"/>
      <c r="BRK40"/>
      <c r="BRL40"/>
      <c r="BRM40"/>
      <c r="BRN40"/>
      <c r="BRO40"/>
      <c r="BRP40"/>
      <c r="BRQ40"/>
      <c r="BRR40"/>
      <c r="BRS40"/>
      <c r="BRT40"/>
      <c r="BRU40"/>
      <c r="BRV40"/>
      <c r="BRW40"/>
      <c r="BRX40"/>
      <c r="BRY40"/>
      <c r="BRZ40"/>
      <c r="BSA40"/>
      <c r="BSB40"/>
      <c r="BSC40"/>
      <c r="BSD40"/>
      <c r="BSE40"/>
      <c r="BSF40"/>
      <c r="BSG40"/>
      <c r="BSH40"/>
      <c r="BSI40"/>
      <c r="BSJ40"/>
      <c r="BSK40"/>
      <c r="BSL40"/>
      <c r="BSM40"/>
      <c r="BSN40"/>
      <c r="BSO40"/>
      <c r="BSP40"/>
      <c r="BSQ40"/>
      <c r="BSR40"/>
      <c r="BSS40"/>
      <c r="BST40"/>
      <c r="BSU40"/>
      <c r="BSV40"/>
      <c r="BSW40"/>
      <c r="BSX40"/>
      <c r="BSY40"/>
      <c r="BSZ40"/>
      <c r="BTA40"/>
      <c r="BTB40"/>
      <c r="BTC40"/>
      <c r="BTD40"/>
      <c r="BTE40"/>
      <c r="BTF40"/>
      <c r="BTG40"/>
      <c r="BTH40"/>
      <c r="BTI40"/>
      <c r="BTJ40"/>
      <c r="BTK40"/>
      <c r="BTL40"/>
      <c r="BTM40"/>
      <c r="BTN40"/>
      <c r="BTO40"/>
      <c r="BTP40"/>
      <c r="BTQ40"/>
      <c r="BTR40"/>
      <c r="BTS40"/>
      <c r="BTT40"/>
      <c r="BTU40"/>
      <c r="BTV40"/>
      <c r="BTW40"/>
      <c r="BTX40"/>
      <c r="BTY40"/>
      <c r="BTZ40"/>
      <c r="BUA40"/>
      <c r="BUB40"/>
      <c r="BUC40"/>
      <c r="BUD40"/>
      <c r="BUE40"/>
      <c r="BUF40"/>
      <c r="BUG40"/>
      <c r="BUH40"/>
      <c r="BUI40"/>
      <c r="BUJ40"/>
      <c r="BUK40"/>
      <c r="BUL40"/>
      <c r="BUM40"/>
      <c r="BUN40"/>
      <c r="BUO40"/>
      <c r="BUP40"/>
      <c r="BUQ40"/>
      <c r="BUR40"/>
      <c r="BUS40"/>
      <c r="BUT40"/>
      <c r="BUU40"/>
      <c r="BUV40"/>
      <c r="BUW40"/>
      <c r="BUX40"/>
      <c r="BUY40"/>
      <c r="BUZ40"/>
      <c r="BVA40"/>
      <c r="BVB40"/>
      <c r="BVC40"/>
      <c r="BVD40"/>
      <c r="BVE40"/>
      <c r="BVF40"/>
      <c r="BVG40"/>
      <c r="BVH40"/>
      <c r="BVI40"/>
      <c r="BVJ40"/>
      <c r="BVK40"/>
      <c r="BVL40"/>
      <c r="BVM40"/>
      <c r="BVN40"/>
      <c r="BVO40"/>
      <c r="BVP40"/>
      <c r="BVQ40"/>
      <c r="BVR40"/>
      <c r="BVS40"/>
      <c r="BVT40"/>
      <c r="BVU40"/>
      <c r="BVV40"/>
      <c r="BVW40"/>
      <c r="BVX40"/>
      <c r="BVY40"/>
      <c r="BVZ40"/>
      <c r="BWA40"/>
      <c r="BWB40"/>
      <c r="BWC40"/>
      <c r="BWD40"/>
      <c r="BWE40"/>
      <c r="BWF40"/>
      <c r="BWG40"/>
      <c r="BWH40"/>
      <c r="BWI40"/>
      <c r="BWJ40"/>
      <c r="BWK40"/>
      <c r="BWL40"/>
      <c r="BWM40"/>
      <c r="BWN40"/>
      <c r="BWO40"/>
      <c r="BWP40"/>
      <c r="BWQ40"/>
      <c r="BWR40"/>
      <c r="BWS40"/>
      <c r="BWT40"/>
      <c r="BWU40"/>
      <c r="BWV40"/>
      <c r="BWW40"/>
      <c r="BWX40"/>
      <c r="BWY40"/>
      <c r="BWZ40"/>
      <c r="BXA40"/>
      <c r="BXB40"/>
      <c r="BXC40"/>
      <c r="BXD40"/>
      <c r="BXE40"/>
      <c r="BXF40"/>
      <c r="BXG40"/>
      <c r="BXH40"/>
      <c r="BXI40"/>
      <c r="BXJ40"/>
      <c r="BXK40"/>
      <c r="BXL40"/>
      <c r="BXM40"/>
      <c r="BXN40"/>
      <c r="BXO40"/>
      <c r="BXP40"/>
      <c r="BXQ40"/>
      <c r="BXR40"/>
      <c r="BXS40"/>
      <c r="BXT40"/>
      <c r="BXU40"/>
      <c r="BXV40"/>
      <c r="BXW40"/>
      <c r="BXX40"/>
      <c r="BXY40"/>
      <c r="BXZ40"/>
      <c r="BYA40"/>
      <c r="BYB40"/>
      <c r="BYC40"/>
      <c r="BYD40"/>
      <c r="BYE40"/>
      <c r="BYF40"/>
      <c r="BYG40"/>
      <c r="BYH40"/>
      <c r="BYI40"/>
      <c r="BYJ40"/>
      <c r="BYK40"/>
      <c r="BYL40"/>
      <c r="BYM40"/>
      <c r="BYN40"/>
      <c r="BYO40"/>
      <c r="BYP40"/>
      <c r="BYQ40"/>
      <c r="BYR40"/>
      <c r="BYS40"/>
      <c r="BYT40"/>
      <c r="BYU40"/>
      <c r="BYV40"/>
      <c r="BYW40"/>
      <c r="BYX40"/>
      <c r="BYY40"/>
      <c r="BYZ40"/>
      <c r="BZA40"/>
      <c r="BZB40"/>
      <c r="BZC40"/>
      <c r="BZD40"/>
      <c r="BZE40"/>
      <c r="BZF40"/>
      <c r="BZG40"/>
      <c r="BZH40"/>
      <c r="BZI40"/>
      <c r="BZJ40"/>
      <c r="BZK40"/>
      <c r="BZL40"/>
      <c r="BZM40"/>
      <c r="BZN40"/>
      <c r="BZO40"/>
      <c r="BZP40"/>
      <c r="BZQ40"/>
      <c r="BZR40"/>
      <c r="BZS40"/>
      <c r="BZT40"/>
      <c r="BZU40"/>
      <c r="BZV40"/>
      <c r="BZW40"/>
      <c r="BZX40"/>
      <c r="BZY40"/>
      <c r="BZZ40"/>
      <c r="CAA40"/>
      <c r="CAB40"/>
      <c r="CAC40"/>
      <c r="CAD40"/>
      <c r="CAE40"/>
      <c r="CAF40"/>
      <c r="CAG40"/>
      <c r="CAH40"/>
      <c r="CAI40"/>
      <c r="CAJ40"/>
      <c r="CAK40"/>
      <c r="CAL40"/>
      <c r="CAM40"/>
      <c r="CAN40"/>
      <c r="CAO40"/>
      <c r="CAP40"/>
      <c r="CAQ40"/>
      <c r="CAR40"/>
      <c r="CAS40"/>
      <c r="CAT40"/>
      <c r="CAU40"/>
      <c r="CAV40"/>
      <c r="CAW40"/>
      <c r="CAX40"/>
      <c r="CAY40"/>
      <c r="CAZ40"/>
      <c r="CBA40"/>
      <c r="CBB40"/>
      <c r="CBC40"/>
      <c r="CBD40"/>
      <c r="CBE40"/>
      <c r="CBF40"/>
      <c r="CBG40"/>
      <c r="CBH40"/>
      <c r="CBI40"/>
      <c r="CBJ40"/>
      <c r="CBK40"/>
      <c r="CBL40"/>
      <c r="CBM40"/>
      <c r="CBN40"/>
      <c r="CBO40"/>
      <c r="CBP40"/>
      <c r="CBQ40"/>
      <c r="CBR40"/>
      <c r="CBS40"/>
      <c r="CBT40"/>
      <c r="CBU40"/>
      <c r="CBV40"/>
      <c r="CBW40"/>
      <c r="CBX40"/>
      <c r="CBY40"/>
      <c r="CBZ40"/>
      <c r="CCA40"/>
      <c r="CCB40"/>
      <c r="CCC40"/>
      <c r="CCD40"/>
      <c r="CCE40"/>
      <c r="CCF40"/>
      <c r="CCG40"/>
      <c r="CCH40"/>
      <c r="CCI40"/>
      <c r="CCJ40"/>
      <c r="CCK40"/>
      <c r="CCL40"/>
      <c r="CCM40"/>
      <c r="CCN40"/>
      <c r="CCO40"/>
      <c r="CCP40"/>
      <c r="CCQ40"/>
      <c r="CCR40"/>
      <c r="CCS40"/>
      <c r="CCT40"/>
      <c r="CCU40"/>
      <c r="CCV40"/>
      <c r="CCW40"/>
      <c r="CCX40"/>
      <c r="CCY40"/>
      <c r="CCZ40"/>
      <c r="CDA40"/>
      <c r="CDB40"/>
      <c r="CDC40"/>
      <c r="CDD40"/>
      <c r="CDE40"/>
      <c r="CDF40"/>
      <c r="CDG40"/>
      <c r="CDH40"/>
      <c r="CDI40"/>
      <c r="CDJ40"/>
      <c r="CDK40"/>
      <c r="CDL40"/>
      <c r="CDM40"/>
      <c r="CDN40"/>
      <c r="CDO40"/>
      <c r="CDP40"/>
      <c r="CDQ40"/>
      <c r="CDR40"/>
      <c r="CDS40"/>
      <c r="CDT40"/>
      <c r="CDU40"/>
      <c r="CDV40"/>
      <c r="CDW40"/>
      <c r="CDX40"/>
      <c r="CDY40"/>
      <c r="CDZ40"/>
      <c r="CEA40"/>
      <c r="CEB40"/>
      <c r="CEC40"/>
      <c r="CED40"/>
      <c r="CEE40"/>
      <c r="CEF40"/>
      <c r="CEG40"/>
      <c r="CEH40"/>
      <c r="CEI40"/>
      <c r="CEJ40"/>
      <c r="CEK40"/>
      <c r="CEL40"/>
      <c r="CEM40"/>
      <c r="CEN40"/>
      <c r="CEO40"/>
      <c r="CEP40"/>
      <c r="CEQ40"/>
      <c r="CER40"/>
      <c r="CES40"/>
      <c r="CET40"/>
      <c r="CEU40"/>
      <c r="CEV40"/>
      <c r="CEW40"/>
      <c r="CEX40"/>
      <c r="CEY40"/>
      <c r="CEZ40"/>
      <c r="CFA40"/>
      <c r="CFB40"/>
      <c r="CFC40"/>
      <c r="CFD40"/>
      <c r="CFE40"/>
      <c r="CFF40"/>
      <c r="CFG40"/>
      <c r="CFH40"/>
      <c r="CFI40"/>
      <c r="CFJ40"/>
      <c r="CFK40"/>
      <c r="CFL40"/>
      <c r="CFM40"/>
      <c r="CFN40"/>
      <c r="CFO40"/>
      <c r="CFP40"/>
      <c r="CFQ40"/>
      <c r="CFR40"/>
      <c r="CFS40"/>
      <c r="CFT40"/>
      <c r="CFU40"/>
      <c r="CFV40"/>
      <c r="CFW40"/>
      <c r="CFX40"/>
      <c r="CFY40"/>
      <c r="CFZ40"/>
      <c r="CGA40"/>
      <c r="CGB40"/>
      <c r="CGC40"/>
      <c r="CGD40"/>
      <c r="CGE40"/>
      <c r="CGF40"/>
      <c r="CGG40"/>
      <c r="CGH40"/>
      <c r="CGI40"/>
      <c r="CGJ40"/>
      <c r="CGK40"/>
      <c r="CGL40"/>
      <c r="CGM40"/>
      <c r="CGN40"/>
      <c r="CGO40"/>
      <c r="CGP40"/>
      <c r="CGQ40"/>
      <c r="CGR40"/>
      <c r="CGS40"/>
      <c r="CGT40"/>
      <c r="CGU40"/>
      <c r="CGV40"/>
      <c r="CGW40"/>
      <c r="CGX40"/>
      <c r="CGY40"/>
      <c r="CGZ40"/>
      <c r="CHA40"/>
      <c r="CHB40"/>
      <c r="CHC40"/>
      <c r="CHD40"/>
      <c r="CHE40"/>
      <c r="CHF40"/>
      <c r="CHG40"/>
      <c r="CHH40"/>
      <c r="CHI40"/>
      <c r="CHJ40"/>
      <c r="CHK40"/>
      <c r="CHL40"/>
      <c r="CHM40"/>
      <c r="CHN40"/>
      <c r="CHO40"/>
      <c r="CHP40"/>
      <c r="CHQ40"/>
      <c r="CHR40"/>
      <c r="CHS40"/>
      <c r="CHT40"/>
      <c r="CHU40"/>
      <c r="CHV40"/>
      <c r="CHW40"/>
      <c r="CHX40"/>
      <c r="CHY40"/>
      <c r="CHZ40"/>
      <c r="CIA40"/>
      <c r="CIB40"/>
      <c r="CIC40"/>
      <c r="CID40"/>
      <c r="CIE40"/>
      <c r="CIF40"/>
      <c r="CIG40"/>
      <c r="CIH40"/>
      <c r="CII40"/>
      <c r="CIJ40"/>
      <c r="CIK40"/>
      <c r="CIL40"/>
      <c r="CIM40"/>
      <c r="CIN40"/>
      <c r="CIO40"/>
      <c r="CIP40"/>
      <c r="CIQ40"/>
      <c r="CIR40"/>
      <c r="CIS40"/>
      <c r="CIT40"/>
      <c r="CIU40"/>
      <c r="CIV40"/>
      <c r="CIW40"/>
      <c r="CIX40"/>
      <c r="CIY40"/>
      <c r="CIZ40"/>
      <c r="CJA40"/>
      <c r="CJB40"/>
      <c r="CJC40"/>
      <c r="CJD40"/>
      <c r="CJE40"/>
      <c r="CJF40"/>
      <c r="CJG40"/>
      <c r="CJH40"/>
      <c r="CJI40"/>
      <c r="CJJ40"/>
      <c r="CJK40"/>
      <c r="CJL40"/>
      <c r="CJM40"/>
      <c r="CJN40"/>
      <c r="CJO40"/>
      <c r="CJP40"/>
      <c r="CJQ40"/>
      <c r="CJR40"/>
      <c r="CJS40"/>
      <c r="CJT40"/>
      <c r="CJU40"/>
      <c r="CJV40"/>
      <c r="CJW40"/>
      <c r="CJX40"/>
      <c r="CJY40"/>
      <c r="CJZ40"/>
      <c r="CKA40"/>
      <c r="CKB40"/>
      <c r="CKC40"/>
      <c r="CKD40"/>
      <c r="CKE40"/>
      <c r="CKF40"/>
      <c r="CKG40"/>
      <c r="CKH40"/>
      <c r="CKI40"/>
      <c r="CKJ40"/>
      <c r="CKK40"/>
      <c r="CKL40"/>
      <c r="CKM40"/>
      <c r="CKN40"/>
      <c r="CKO40"/>
      <c r="CKP40"/>
      <c r="CKQ40"/>
      <c r="CKR40"/>
      <c r="CKS40"/>
      <c r="CKT40"/>
      <c r="CKU40"/>
      <c r="CKV40"/>
      <c r="CKW40"/>
      <c r="CKX40"/>
      <c r="CKY40"/>
      <c r="CKZ40"/>
      <c r="CLA40"/>
      <c r="CLB40"/>
      <c r="CLC40"/>
      <c r="CLD40"/>
      <c r="CLE40"/>
      <c r="CLF40"/>
      <c r="CLG40"/>
      <c r="CLH40"/>
      <c r="CLI40"/>
      <c r="CLJ40"/>
      <c r="CLK40"/>
      <c r="CLL40"/>
      <c r="CLM40"/>
      <c r="CLN40"/>
      <c r="CLO40"/>
      <c r="CLP40"/>
      <c r="CLQ40"/>
      <c r="CLR40"/>
      <c r="CLS40"/>
      <c r="CLT40"/>
      <c r="CLU40"/>
      <c r="CLV40"/>
      <c r="CLW40"/>
      <c r="CLX40"/>
      <c r="CLY40"/>
      <c r="CLZ40"/>
      <c r="CMA40"/>
      <c r="CMB40"/>
      <c r="CMC40"/>
      <c r="CMD40"/>
      <c r="CME40"/>
      <c r="CMF40"/>
      <c r="CMG40"/>
      <c r="CMH40"/>
      <c r="CMI40"/>
      <c r="CMJ40"/>
      <c r="CMK40"/>
      <c r="CML40"/>
      <c r="CMM40"/>
      <c r="CMN40"/>
      <c r="CMO40"/>
      <c r="CMP40"/>
      <c r="CMQ40"/>
      <c r="CMR40"/>
      <c r="CMS40"/>
      <c r="CMT40"/>
      <c r="CMU40"/>
      <c r="CMV40"/>
      <c r="CMW40"/>
      <c r="CMX40"/>
      <c r="CMY40"/>
      <c r="CMZ40"/>
      <c r="CNA40"/>
      <c r="CNB40"/>
      <c r="CNC40"/>
      <c r="CND40"/>
      <c r="CNE40"/>
      <c r="CNF40"/>
      <c r="CNG40"/>
      <c r="CNH40"/>
      <c r="CNI40"/>
      <c r="CNJ40"/>
      <c r="CNK40"/>
      <c r="CNL40"/>
      <c r="CNM40"/>
      <c r="CNN40"/>
      <c r="CNO40"/>
      <c r="CNP40"/>
      <c r="CNQ40"/>
      <c r="CNR40"/>
      <c r="CNS40"/>
      <c r="CNT40"/>
      <c r="CNU40"/>
      <c r="CNV40"/>
      <c r="CNW40"/>
      <c r="CNX40"/>
      <c r="CNY40"/>
      <c r="CNZ40"/>
      <c r="COA40"/>
      <c r="COB40"/>
      <c r="COC40"/>
      <c r="COD40"/>
      <c r="COE40"/>
      <c r="COF40"/>
      <c r="COG40"/>
      <c r="COH40"/>
      <c r="COI40"/>
      <c r="COJ40"/>
      <c r="COK40"/>
      <c r="COL40"/>
      <c r="COM40"/>
      <c r="CON40"/>
      <c r="COO40"/>
      <c r="COP40"/>
      <c r="COQ40"/>
      <c r="COR40"/>
      <c r="COS40"/>
      <c r="COT40"/>
      <c r="COU40"/>
      <c r="COV40"/>
      <c r="COW40"/>
      <c r="COX40"/>
      <c r="COY40"/>
      <c r="COZ40"/>
      <c r="CPA40"/>
      <c r="CPB40"/>
      <c r="CPC40"/>
      <c r="CPD40"/>
      <c r="CPE40"/>
      <c r="CPF40"/>
      <c r="CPG40"/>
      <c r="CPH40"/>
      <c r="CPI40"/>
      <c r="CPJ40"/>
      <c r="CPK40"/>
      <c r="CPL40"/>
      <c r="CPM40"/>
      <c r="CPN40"/>
      <c r="CPO40"/>
      <c r="CPP40"/>
      <c r="CPQ40"/>
      <c r="CPR40"/>
      <c r="CPS40"/>
      <c r="CPT40"/>
      <c r="CPU40"/>
      <c r="CPV40"/>
      <c r="CPW40"/>
      <c r="CPX40"/>
      <c r="CPY40"/>
      <c r="CPZ40"/>
      <c r="CQA40"/>
      <c r="CQB40"/>
      <c r="CQC40"/>
      <c r="CQD40"/>
      <c r="CQE40"/>
      <c r="CQF40"/>
      <c r="CQG40"/>
      <c r="CQH40"/>
      <c r="CQI40"/>
      <c r="CQJ40"/>
      <c r="CQK40"/>
      <c r="CQL40"/>
      <c r="CQM40"/>
      <c r="CQN40"/>
      <c r="CQO40"/>
      <c r="CQP40"/>
      <c r="CQQ40"/>
      <c r="CQR40"/>
      <c r="CQS40"/>
      <c r="CQT40"/>
      <c r="CQU40"/>
      <c r="CQV40"/>
      <c r="CQW40"/>
      <c r="CQX40"/>
      <c r="CQY40"/>
      <c r="CQZ40"/>
      <c r="CRA40"/>
      <c r="CRB40"/>
      <c r="CRC40"/>
      <c r="CRD40"/>
      <c r="CRE40"/>
      <c r="CRF40"/>
      <c r="CRG40"/>
      <c r="CRH40"/>
      <c r="CRI40"/>
      <c r="CRJ40"/>
      <c r="CRK40"/>
      <c r="CRL40"/>
      <c r="CRM40"/>
      <c r="CRN40"/>
      <c r="CRO40"/>
      <c r="CRP40"/>
      <c r="CRQ40"/>
      <c r="CRR40"/>
      <c r="CRS40"/>
      <c r="CRT40"/>
      <c r="CRU40"/>
      <c r="CRV40"/>
      <c r="CRW40"/>
      <c r="CRX40"/>
      <c r="CRY40"/>
      <c r="CRZ40"/>
      <c r="CSA40"/>
      <c r="CSB40"/>
      <c r="CSC40"/>
      <c r="CSD40"/>
      <c r="CSE40"/>
      <c r="CSF40"/>
      <c r="CSG40"/>
      <c r="CSH40"/>
      <c r="CSI40"/>
      <c r="CSJ40"/>
      <c r="CSK40"/>
      <c r="CSL40"/>
      <c r="CSM40"/>
      <c r="CSN40"/>
      <c r="CSO40"/>
      <c r="CSP40"/>
      <c r="CSQ40"/>
      <c r="CSR40"/>
      <c r="CSS40"/>
      <c r="CST40"/>
      <c r="CSU40"/>
      <c r="CSV40"/>
      <c r="CSW40"/>
      <c r="CSX40"/>
      <c r="CSY40"/>
      <c r="CSZ40"/>
      <c r="CTA40"/>
      <c r="CTB40"/>
      <c r="CTC40"/>
      <c r="CTD40"/>
      <c r="CTE40"/>
      <c r="CTF40"/>
      <c r="CTG40"/>
      <c r="CTH40"/>
      <c r="CTI40"/>
      <c r="CTJ40"/>
      <c r="CTK40"/>
      <c r="CTL40"/>
      <c r="CTM40"/>
      <c r="CTN40"/>
      <c r="CTO40"/>
      <c r="CTP40"/>
      <c r="CTQ40"/>
      <c r="CTR40"/>
      <c r="CTS40"/>
      <c r="CTT40"/>
      <c r="CTU40"/>
      <c r="CTV40"/>
      <c r="CTW40"/>
      <c r="CTX40"/>
      <c r="CTY40"/>
      <c r="CTZ40"/>
      <c r="CUA40"/>
      <c r="CUB40"/>
      <c r="CUC40"/>
      <c r="CUD40"/>
      <c r="CUE40"/>
      <c r="CUF40"/>
      <c r="CUG40"/>
      <c r="CUH40"/>
      <c r="CUI40"/>
      <c r="CUJ40"/>
      <c r="CUK40"/>
      <c r="CUL40"/>
      <c r="CUM40"/>
      <c r="CUN40"/>
      <c r="CUO40"/>
      <c r="CUP40"/>
      <c r="CUQ40"/>
      <c r="CUR40"/>
      <c r="CUS40"/>
      <c r="CUT40"/>
      <c r="CUU40"/>
      <c r="CUV40"/>
      <c r="CUW40"/>
      <c r="CUX40"/>
      <c r="CUY40"/>
      <c r="CUZ40"/>
      <c r="CVA40"/>
      <c r="CVB40"/>
      <c r="CVC40"/>
      <c r="CVD40"/>
      <c r="CVE40"/>
      <c r="CVF40"/>
      <c r="CVG40"/>
      <c r="CVH40"/>
      <c r="CVI40"/>
      <c r="CVJ40"/>
      <c r="CVK40"/>
      <c r="CVL40"/>
      <c r="CVM40"/>
      <c r="CVN40"/>
      <c r="CVO40"/>
      <c r="CVP40"/>
      <c r="CVQ40"/>
      <c r="CVR40"/>
      <c r="CVS40"/>
      <c r="CVT40"/>
      <c r="CVU40"/>
      <c r="CVV40"/>
      <c r="CVW40"/>
      <c r="CVX40"/>
      <c r="CVY40"/>
      <c r="CVZ40"/>
      <c r="CWA40"/>
      <c r="CWB40"/>
      <c r="CWC40"/>
      <c r="CWD40"/>
      <c r="CWE40"/>
      <c r="CWF40"/>
      <c r="CWG40"/>
      <c r="CWH40"/>
      <c r="CWI40"/>
      <c r="CWJ40"/>
      <c r="CWK40"/>
      <c r="CWL40"/>
      <c r="CWM40"/>
      <c r="CWN40"/>
      <c r="CWO40"/>
      <c r="CWP40"/>
      <c r="CWQ40"/>
      <c r="CWR40"/>
      <c r="CWS40"/>
      <c r="CWT40"/>
      <c r="CWU40"/>
      <c r="CWV40"/>
      <c r="CWW40"/>
      <c r="CWX40"/>
      <c r="CWY40"/>
      <c r="CWZ40"/>
      <c r="CXA40"/>
      <c r="CXB40"/>
      <c r="CXC40"/>
      <c r="CXD40"/>
      <c r="CXE40"/>
      <c r="CXF40"/>
      <c r="CXG40"/>
      <c r="CXH40"/>
      <c r="CXI40"/>
      <c r="CXJ40"/>
    </row>
    <row r="41" spans="1:2662" ht="15.9" customHeight="1" x14ac:dyDescent="0.25">
      <c r="A41" s="296" t="s">
        <v>298</v>
      </c>
      <c r="B41" s="297"/>
      <c r="C41" s="158">
        <f>SUM(D41+I41)</f>
        <v>0</v>
      </c>
      <c r="D41" s="300"/>
      <c r="E41" s="298"/>
      <c r="F41" s="298"/>
      <c r="G41" s="298"/>
      <c r="H41" s="159">
        <f t="shared" si="7"/>
        <v>0</v>
      </c>
      <c r="I41" s="160">
        <f t="shared" si="6"/>
        <v>0</v>
      </c>
      <c r="J41" s="111"/>
    </row>
    <row r="42" spans="1:2662" ht="15.9" customHeight="1" x14ac:dyDescent="0.25">
      <c r="A42" s="161" t="s">
        <v>299</v>
      </c>
      <c r="B42" s="162"/>
      <c r="C42" s="158">
        <f t="shared" si="5"/>
        <v>0</v>
      </c>
      <c r="D42" s="304"/>
      <c r="E42" s="10"/>
      <c r="F42" s="10"/>
      <c r="G42" s="10"/>
      <c r="H42" s="159">
        <f t="shared" si="7"/>
        <v>0</v>
      </c>
      <c r="I42" s="160">
        <f t="shared" si="6"/>
        <v>0</v>
      </c>
      <c r="J42" s="111"/>
    </row>
    <row r="43" spans="1:2662" ht="15.9" hidden="1" customHeight="1" x14ac:dyDescent="0.25">
      <c r="A43" s="149" t="s">
        <v>78</v>
      </c>
      <c r="B43" s="150"/>
      <c r="C43" s="163"/>
      <c r="D43" s="163"/>
      <c r="E43" s="164"/>
      <c r="F43" s="164"/>
      <c r="G43" s="164"/>
      <c r="H43" s="164"/>
      <c r="I43" s="165"/>
      <c r="J43" s="111"/>
    </row>
    <row r="44" spans="1:2662" ht="15.9" hidden="1" customHeight="1" x14ac:dyDescent="0.25">
      <c r="A44" s="149"/>
      <c r="B44" s="150"/>
      <c r="C44" s="163"/>
      <c r="D44" s="163"/>
      <c r="E44" s="163"/>
      <c r="F44" s="163"/>
      <c r="G44" s="163"/>
      <c r="H44" s="166"/>
      <c r="I44" s="163"/>
      <c r="J44" s="111"/>
    </row>
    <row r="45" spans="1:2662" x14ac:dyDescent="0.25">
      <c r="A45" s="111"/>
      <c r="B45" s="111"/>
      <c r="C45" s="111"/>
      <c r="D45" s="111"/>
      <c r="E45" s="111"/>
      <c r="F45" s="111"/>
      <c r="G45" s="111"/>
      <c r="H45" s="111"/>
      <c r="I45" s="111"/>
      <c r="J45" s="111"/>
    </row>
    <row r="46" spans="1:2662" x14ac:dyDescent="0.25">
      <c r="A46" s="112" t="s">
        <v>113</v>
      </c>
      <c r="B46" s="112"/>
      <c r="C46" s="112"/>
      <c r="D46" s="112"/>
      <c r="E46" s="112"/>
      <c r="F46" s="112"/>
      <c r="G46" s="112"/>
      <c r="H46" s="112"/>
      <c r="I46" s="112"/>
      <c r="J46" s="111"/>
    </row>
    <row r="47" spans="1:2662" ht="13.8" thickBot="1" x14ac:dyDescent="0.3">
      <c r="A47" s="167" t="s">
        <v>27</v>
      </c>
      <c r="B47" s="167"/>
      <c r="C47" s="167"/>
      <c r="D47" s="167"/>
      <c r="E47" s="167"/>
      <c r="F47" s="167"/>
      <c r="G47" s="167"/>
      <c r="H47" s="167"/>
      <c r="I47" s="167"/>
      <c r="J47" s="111"/>
    </row>
    <row r="48" spans="1:2662" ht="13.8" thickTop="1" x14ac:dyDescent="0.25">
      <c r="A48" s="123"/>
      <c r="B48" s="124"/>
      <c r="C48" s="127" t="s">
        <v>0</v>
      </c>
      <c r="D48" s="127"/>
      <c r="E48" s="127" t="s">
        <v>14</v>
      </c>
      <c r="F48" s="128" t="s">
        <v>177</v>
      </c>
      <c r="G48" s="127" t="s">
        <v>129</v>
      </c>
      <c r="H48" s="168" t="s">
        <v>178</v>
      </c>
      <c r="I48" s="169" t="s">
        <v>0</v>
      </c>
      <c r="J48" s="111"/>
    </row>
    <row r="49" spans="1:10" x14ac:dyDescent="0.25">
      <c r="A49" s="131" t="s">
        <v>15</v>
      </c>
      <c r="B49" s="132"/>
      <c r="C49" s="133" t="s">
        <v>16</v>
      </c>
      <c r="D49" s="133" t="s">
        <v>76</v>
      </c>
      <c r="E49" s="133" t="s">
        <v>17</v>
      </c>
      <c r="F49" s="133" t="s">
        <v>18</v>
      </c>
      <c r="G49" s="170" t="s">
        <v>19</v>
      </c>
      <c r="H49" s="127" t="s">
        <v>129</v>
      </c>
      <c r="I49" s="135" t="s">
        <v>75</v>
      </c>
      <c r="J49" s="111"/>
    </row>
    <row r="50" spans="1:10" x14ac:dyDescent="0.25">
      <c r="A50" s="131" t="s">
        <v>28</v>
      </c>
      <c r="B50" s="136"/>
      <c r="C50" s="171"/>
      <c r="D50" s="171"/>
      <c r="E50" s="171"/>
      <c r="F50" s="171"/>
      <c r="G50" s="171"/>
      <c r="H50" s="172"/>
      <c r="I50" s="173"/>
      <c r="J50" s="111"/>
    </row>
    <row r="51" spans="1:10" x14ac:dyDescent="0.25">
      <c r="A51" s="131" t="s">
        <v>29</v>
      </c>
      <c r="B51" s="136"/>
      <c r="C51" s="137">
        <f>SUM(D51+I51)</f>
        <v>0</v>
      </c>
      <c r="D51" s="74"/>
      <c r="E51" s="74"/>
      <c r="F51" s="74"/>
      <c r="G51" s="74"/>
      <c r="H51" s="138">
        <f>SUM(F51+G51)</f>
        <v>0</v>
      </c>
      <c r="I51" s="139">
        <f>SUM(E51+H51)</f>
        <v>0</v>
      </c>
      <c r="J51" s="111"/>
    </row>
    <row r="52" spans="1:10" x14ac:dyDescent="0.25">
      <c r="A52" s="131" t="s">
        <v>30</v>
      </c>
      <c r="B52" s="132"/>
      <c r="C52" s="137">
        <f>SUM(D52+I52)</f>
        <v>0</v>
      </c>
      <c r="D52" s="74"/>
      <c r="E52" s="74"/>
      <c r="F52" s="74"/>
      <c r="G52" s="74"/>
      <c r="H52" s="138">
        <f>SUM(F52+G52)</f>
        <v>0</v>
      </c>
      <c r="I52" s="139">
        <f>SUM(E52+H52)</f>
        <v>0</v>
      </c>
      <c r="J52" s="111"/>
    </row>
    <row r="53" spans="1:10" x14ac:dyDescent="0.25">
      <c r="A53" s="174" t="s">
        <v>31</v>
      </c>
      <c r="B53" s="175"/>
      <c r="C53" s="176">
        <f>C51+C52</f>
        <v>0</v>
      </c>
      <c r="D53" s="176">
        <f t="shared" ref="D53:I53" si="10">D51+D52</f>
        <v>0</v>
      </c>
      <c r="E53" s="176">
        <f t="shared" si="10"/>
        <v>0</v>
      </c>
      <c r="F53" s="176">
        <f t="shared" si="10"/>
        <v>0</v>
      </c>
      <c r="G53" s="176">
        <f t="shared" si="10"/>
        <v>0</v>
      </c>
      <c r="H53" s="176">
        <f t="shared" si="10"/>
        <v>0</v>
      </c>
      <c r="I53" s="177">
        <f t="shared" si="10"/>
        <v>0</v>
      </c>
      <c r="J53" s="111"/>
    </row>
    <row r="54" spans="1:10" x14ac:dyDescent="0.25">
      <c r="A54" s="131" t="s">
        <v>32</v>
      </c>
      <c r="B54" s="132"/>
      <c r="C54" s="171"/>
      <c r="D54" s="171"/>
      <c r="E54" s="171"/>
      <c r="F54" s="171"/>
      <c r="G54" s="171"/>
      <c r="H54" s="172"/>
      <c r="I54" s="173"/>
      <c r="J54" s="111"/>
    </row>
    <row r="55" spans="1:10" x14ac:dyDescent="0.25">
      <c r="A55" s="131" t="s">
        <v>33</v>
      </c>
      <c r="B55" s="132"/>
      <c r="C55" s="137">
        <f t="shared" ref="C55:C61" si="11">SUM(D55+I55)</f>
        <v>0</v>
      </c>
      <c r="D55" s="74"/>
      <c r="E55" s="74"/>
      <c r="F55" s="74"/>
      <c r="G55" s="74"/>
      <c r="H55" s="138">
        <f t="shared" ref="H55:H61" si="12">SUM(F55+G55)</f>
        <v>0</v>
      </c>
      <c r="I55" s="139">
        <f t="shared" ref="I55:I61" si="13">SUM(E55+H55)</f>
        <v>0</v>
      </c>
      <c r="J55" s="111"/>
    </row>
    <row r="56" spans="1:10" x14ac:dyDescent="0.25">
      <c r="A56" s="131" t="s">
        <v>34</v>
      </c>
      <c r="B56" s="132"/>
      <c r="C56" s="137">
        <f t="shared" si="11"/>
        <v>0</v>
      </c>
      <c r="D56" s="73"/>
      <c r="E56" s="73"/>
      <c r="F56" s="246"/>
      <c r="G56" s="73"/>
      <c r="H56" s="138">
        <f t="shared" si="12"/>
        <v>0</v>
      </c>
      <c r="I56" s="139">
        <f t="shared" si="13"/>
        <v>0</v>
      </c>
      <c r="J56" s="111"/>
    </row>
    <row r="57" spans="1:10" x14ac:dyDescent="0.25">
      <c r="A57" s="131" t="s">
        <v>35</v>
      </c>
      <c r="B57" s="132"/>
      <c r="C57" s="137">
        <f t="shared" si="11"/>
        <v>0</v>
      </c>
      <c r="D57" s="74"/>
      <c r="E57" s="74"/>
      <c r="F57" s="74"/>
      <c r="G57" s="74"/>
      <c r="H57" s="138">
        <f t="shared" si="12"/>
        <v>0</v>
      </c>
      <c r="I57" s="139">
        <f t="shared" si="13"/>
        <v>0</v>
      </c>
      <c r="J57" s="111"/>
    </row>
    <row r="58" spans="1:10" x14ac:dyDescent="0.25">
      <c r="A58" s="131" t="s">
        <v>36</v>
      </c>
      <c r="B58" s="132"/>
      <c r="C58" s="137">
        <f t="shared" si="11"/>
        <v>0</v>
      </c>
      <c r="D58" s="74"/>
      <c r="E58" s="74"/>
      <c r="F58" s="74"/>
      <c r="G58" s="74"/>
      <c r="H58" s="138">
        <f t="shared" si="12"/>
        <v>0</v>
      </c>
      <c r="I58" s="139">
        <f t="shared" si="13"/>
        <v>0</v>
      </c>
      <c r="J58" s="111"/>
    </row>
    <row r="59" spans="1:10" x14ac:dyDescent="0.25">
      <c r="A59" s="131" t="s">
        <v>37</v>
      </c>
      <c r="B59" s="132"/>
      <c r="C59" s="137">
        <f t="shared" si="11"/>
        <v>0</v>
      </c>
      <c r="D59" s="74"/>
      <c r="E59" s="74"/>
      <c r="F59" s="74"/>
      <c r="G59" s="74"/>
      <c r="H59" s="138">
        <f t="shared" si="12"/>
        <v>0</v>
      </c>
      <c r="I59" s="139">
        <f t="shared" si="13"/>
        <v>0</v>
      </c>
      <c r="J59" s="111"/>
    </row>
    <row r="60" spans="1:10" x14ac:dyDescent="0.25">
      <c r="A60" s="131"/>
      <c r="B60" s="132"/>
      <c r="C60" s="137">
        <f t="shared" si="11"/>
        <v>0</v>
      </c>
      <c r="D60" s="74"/>
      <c r="E60" s="74"/>
      <c r="F60" s="74"/>
      <c r="G60" s="74"/>
      <c r="H60" s="138">
        <f t="shared" si="12"/>
        <v>0</v>
      </c>
      <c r="I60" s="139">
        <f t="shared" si="13"/>
        <v>0</v>
      </c>
      <c r="J60" s="111"/>
    </row>
    <row r="61" spans="1:10" x14ac:dyDescent="0.25">
      <c r="A61" s="131"/>
      <c r="B61" s="132"/>
      <c r="C61" s="137">
        <f t="shared" si="11"/>
        <v>0</v>
      </c>
      <c r="D61" s="74"/>
      <c r="E61" s="74"/>
      <c r="F61" s="74"/>
      <c r="G61" s="74"/>
      <c r="H61" s="138">
        <f t="shared" si="12"/>
        <v>0</v>
      </c>
      <c r="I61" s="139">
        <f t="shared" si="13"/>
        <v>0</v>
      </c>
      <c r="J61" s="111"/>
    </row>
    <row r="62" spans="1:10" x14ac:dyDescent="0.25">
      <c r="A62" s="174" t="s">
        <v>38</v>
      </c>
      <c r="B62" s="132"/>
      <c r="C62" s="176">
        <f>SUM(C55:C61)</f>
        <v>0</v>
      </c>
      <c r="D62" s="176">
        <f t="shared" ref="D62:I62" si="14">SUM(D55:D61)</f>
        <v>0</v>
      </c>
      <c r="E62" s="176">
        <f t="shared" si="14"/>
        <v>0</v>
      </c>
      <c r="F62" s="176">
        <f t="shared" si="14"/>
        <v>0</v>
      </c>
      <c r="G62" s="176">
        <f t="shared" si="14"/>
        <v>0</v>
      </c>
      <c r="H62" s="176">
        <f t="shared" si="14"/>
        <v>0</v>
      </c>
      <c r="I62" s="177">
        <f t="shared" si="14"/>
        <v>0</v>
      </c>
      <c r="J62" s="111"/>
    </row>
    <row r="63" spans="1:10" x14ac:dyDescent="0.25">
      <c r="A63" s="131" t="s">
        <v>39</v>
      </c>
      <c r="B63" s="132"/>
      <c r="C63" s="171"/>
      <c r="D63" s="171"/>
      <c r="E63" s="171"/>
      <c r="F63" s="171"/>
      <c r="G63" s="171"/>
      <c r="H63" s="172"/>
      <c r="I63" s="173"/>
      <c r="J63" s="111"/>
    </row>
    <row r="64" spans="1:10" x14ac:dyDescent="0.25">
      <c r="A64" s="131" t="s">
        <v>40</v>
      </c>
      <c r="B64" s="132"/>
      <c r="C64" s="137">
        <f t="shared" ref="C64:C73" si="15">SUM(D64+I64)</f>
        <v>0</v>
      </c>
      <c r="D64" s="74"/>
      <c r="E64" s="74"/>
      <c r="F64" s="74"/>
      <c r="G64" s="74"/>
      <c r="H64" s="138">
        <f t="shared" ref="H64:H73" si="16">SUM(F64+G64)</f>
        <v>0</v>
      </c>
      <c r="I64" s="139">
        <f t="shared" ref="I64:I73" si="17">SUM(E64+H64)</f>
        <v>0</v>
      </c>
      <c r="J64" s="111"/>
    </row>
    <row r="65" spans="1:10" x14ac:dyDescent="0.25">
      <c r="A65" s="131" t="s">
        <v>41</v>
      </c>
      <c r="B65" s="132"/>
      <c r="C65" s="137">
        <f t="shared" si="15"/>
        <v>0</v>
      </c>
      <c r="D65" s="74"/>
      <c r="E65" s="74"/>
      <c r="F65" s="74"/>
      <c r="G65" s="74"/>
      <c r="H65" s="138">
        <f t="shared" si="16"/>
        <v>0</v>
      </c>
      <c r="I65" s="139">
        <f t="shared" si="17"/>
        <v>0</v>
      </c>
      <c r="J65" s="111"/>
    </row>
    <row r="66" spans="1:10" x14ac:dyDescent="0.25">
      <c r="A66" s="131" t="s">
        <v>42</v>
      </c>
      <c r="B66" s="132"/>
      <c r="C66" s="137">
        <f t="shared" si="15"/>
        <v>0</v>
      </c>
      <c r="D66" s="74"/>
      <c r="E66" s="74"/>
      <c r="F66" s="74"/>
      <c r="G66" s="74"/>
      <c r="H66" s="138">
        <f t="shared" si="16"/>
        <v>0</v>
      </c>
      <c r="I66" s="139">
        <f t="shared" si="17"/>
        <v>0</v>
      </c>
      <c r="J66" s="111"/>
    </row>
    <row r="67" spans="1:10" x14ac:dyDescent="0.25">
      <c r="A67" s="131" t="s">
        <v>43</v>
      </c>
      <c r="B67" s="132"/>
      <c r="C67" s="137">
        <f t="shared" si="15"/>
        <v>0</v>
      </c>
      <c r="D67" s="74"/>
      <c r="E67" s="74"/>
      <c r="F67" s="74"/>
      <c r="G67" s="74"/>
      <c r="H67" s="138">
        <f t="shared" si="16"/>
        <v>0</v>
      </c>
      <c r="I67" s="139">
        <f t="shared" si="17"/>
        <v>0</v>
      </c>
      <c r="J67" s="111"/>
    </row>
    <row r="68" spans="1:10" x14ac:dyDescent="0.25">
      <c r="A68" s="131" t="s">
        <v>44</v>
      </c>
      <c r="B68" s="132"/>
      <c r="C68" s="137">
        <f t="shared" si="15"/>
        <v>0</v>
      </c>
      <c r="D68" s="74"/>
      <c r="E68" s="74"/>
      <c r="F68" s="74"/>
      <c r="G68" s="74"/>
      <c r="H68" s="138">
        <f t="shared" si="16"/>
        <v>0</v>
      </c>
      <c r="I68" s="139">
        <f t="shared" si="17"/>
        <v>0</v>
      </c>
      <c r="J68" s="111"/>
    </row>
    <row r="69" spans="1:10" x14ac:dyDescent="0.25">
      <c r="A69" s="131" t="s">
        <v>45</v>
      </c>
      <c r="B69" s="132"/>
      <c r="C69" s="137">
        <f t="shared" si="15"/>
        <v>0</v>
      </c>
      <c r="D69" s="74"/>
      <c r="E69" s="74"/>
      <c r="F69" s="74"/>
      <c r="G69" s="74"/>
      <c r="H69" s="138">
        <f t="shared" si="16"/>
        <v>0</v>
      </c>
      <c r="I69" s="139">
        <f t="shared" si="17"/>
        <v>0</v>
      </c>
      <c r="J69" s="111"/>
    </row>
    <row r="70" spans="1:10" x14ac:dyDescent="0.25">
      <c r="A70" s="131" t="s">
        <v>46</v>
      </c>
      <c r="B70" s="132"/>
      <c r="C70" s="137">
        <f t="shared" si="15"/>
        <v>0</v>
      </c>
      <c r="D70" s="74"/>
      <c r="E70" s="74"/>
      <c r="F70" s="74"/>
      <c r="G70" s="74"/>
      <c r="H70" s="138">
        <f t="shared" si="16"/>
        <v>0</v>
      </c>
      <c r="I70" s="139">
        <f t="shared" si="17"/>
        <v>0</v>
      </c>
      <c r="J70" s="111"/>
    </row>
    <row r="71" spans="1:10" x14ac:dyDescent="0.25">
      <c r="A71" s="131" t="s">
        <v>37</v>
      </c>
      <c r="B71" s="132"/>
      <c r="C71" s="137">
        <f t="shared" si="15"/>
        <v>0</v>
      </c>
      <c r="D71" s="74"/>
      <c r="E71" s="74"/>
      <c r="F71" s="74"/>
      <c r="G71" s="74"/>
      <c r="H71" s="138">
        <f t="shared" si="16"/>
        <v>0</v>
      </c>
      <c r="I71" s="139">
        <f t="shared" si="17"/>
        <v>0</v>
      </c>
      <c r="J71" s="111"/>
    </row>
    <row r="72" spans="1:10" x14ac:dyDescent="0.25">
      <c r="A72" s="131"/>
      <c r="B72" s="132"/>
      <c r="C72" s="137">
        <f t="shared" si="15"/>
        <v>0</v>
      </c>
      <c r="D72" s="74"/>
      <c r="E72" s="74"/>
      <c r="F72" s="74"/>
      <c r="G72" s="74"/>
      <c r="H72" s="138">
        <f t="shared" si="16"/>
        <v>0</v>
      </c>
      <c r="I72" s="139">
        <f t="shared" si="17"/>
        <v>0</v>
      </c>
      <c r="J72" s="111"/>
    </row>
    <row r="73" spans="1:10" x14ac:dyDescent="0.25">
      <c r="A73" s="131"/>
      <c r="B73" s="132"/>
      <c r="C73" s="137">
        <f t="shared" si="15"/>
        <v>0</v>
      </c>
      <c r="D73" s="74"/>
      <c r="E73" s="74"/>
      <c r="F73" s="74"/>
      <c r="G73" s="74"/>
      <c r="H73" s="138">
        <f t="shared" si="16"/>
        <v>0</v>
      </c>
      <c r="I73" s="139">
        <f t="shared" si="17"/>
        <v>0</v>
      </c>
      <c r="J73" s="111"/>
    </row>
    <row r="74" spans="1:10" x14ac:dyDescent="0.25">
      <c r="A74" s="174" t="s">
        <v>47</v>
      </c>
      <c r="B74" s="175"/>
      <c r="C74" s="176">
        <f>SUM(C64:C73)</f>
        <v>0</v>
      </c>
      <c r="D74" s="176">
        <f t="shared" ref="D74:I74" si="18">SUM(D64:D73)</f>
        <v>0</v>
      </c>
      <c r="E74" s="176">
        <f t="shared" si="18"/>
        <v>0</v>
      </c>
      <c r="F74" s="176">
        <f t="shared" si="18"/>
        <v>0</v>
      </c>
      <c r="G74" s="176">
        <f t="shared" si="18"/>
        <v>0</v>
      </c>
      <c r="H74" s="176">
        <f t="shared" si="18"/>
        <v>0</v>
      </c>
      <c r="I74" s="177">
        <f t="shared" si="18"/>
        <v>0</v>
      </c>
      <c r="J74" s="111"/>
    </row>
    <row r="75" spans="1:10" x14ac:dyDescent="0.25">
      <c r="A75" s="131" t="s">
        <v>48</v>
      </c>
      <c r="B75" s="132"/>
      <c r="C75" s="171"/>
      <c r="D75" s="171"/>
      <c r="E75" s="171"/>
      <c r="F75" s="171"/>
      <c r="G75" s="171"/>
      <c r="H75" s="172"/>
      <c r="I75" s="173"/>
      <c r="J75" s="111"/>
    </row>
    <row r="76" spans="1:10" x14ac:dyDescent="0.25">
      <c r="A76" s="131" t="s">
        <v>49</v>
      </c>
      <c r="B76" s="132"/>
      <c r="C76" s="137">
        <f t="shared" ref="C76:C94" si="19">SUM(D76+I76)</f>
        <v>0</v>
      </c>
      <c r="D76" s="74"/>
      <c r="E76" s="74"/>
      <c r="F76" s="74"/>
      <c r="G76" s="74"/>
      <c r="H76" s="138">
        <f t="shared" ref="H76:H92" si="20">SUM(F76+G76)</f>
        <v>0</v>
      </c>
      <c r="I76" s="139">
        <f t="shared" ref="I76:I92" si="21">SUM(E76+H76)</f>
        <v>0</v>
      </c>
      <c r="J76" s="111"/>
    </row>
    <row r="77" spans="1:10" x14ac:dyDescent="0.25">
      <c r="A77" s="131" t="s">
        <v>50</v>
      </c>
      <c r="B77" s="132"/>
      <c r="C77" s="137">
        <f t="shared" si="19"/>
        <v>0</v>
      </c>
      <c r="D77" s="74"/>
      <c r="E77" s="74"/>
      <c r="F77" s="74"/>
      <c r="G77" s="74"/>
      <c r="H77" s="138">
        <f t="shared" si="20"/>
        <v>0</v>
      </c>
      <c r="I77" s="139">
        <f t="shared" si="21"/>
        <v>0</v>
      </c>
      <c r="J77" s="111"/>
    </row>
    <row r="78" spans="1:10" x14ac:dyDescent="0.25">
      <c r="A78" s="131" t="s">
        <v>51</v>
      </c>
      <c r="B78" s="132"/>
      <c r="C78" s="137">
        <f t="shared" si="19"/>
        <v>0</v>
      </c>
      <c r="D78" s="74"/>
      <c r="E78" s="74"/>
      <c r="F78" s="74"/>
      <c r="G78" s="74"/>
      <c r="H78" s="138">
        <f t="shared" si="20"/>
        <v>0</v>
      </c>
      <c r="I78" s="139">
        <f t="shared" si="21"/>
        <v>0</v>
      </c>
      <c r="J78" s="111"/>
    </row>
    <row r="79" spans="1:10" x14ac:dyDescent="0.25">
      <c r="A79" s="131" t="s">
        <v>52</v>
      </c>
      <c r="B79" s="132"/>
      <c r="C79" s="137">
        <f t="shared" si="19"/>
        <v>0</v>
      </c>
      <c r="D79" s="74"/>
      <c r="E79" s="74"/>
      <c r="F79" s="74"/>
      <c r="G79" s="74"/>
      <c r="H79" s="138">
        <f t="shared" si="20"/>
        <v>0</v>
      </c>
      <c r="I79" s="139">
        <f t="shared" si="21"/>
        <v>0</v>
      </c>
      <c r="J79" s="111"/>
    </row>
    <row r="80" spans="1:10" x14ac:dyDescent="0.25">
      <c r="A80" s="131" t="s">
        <v>53</v>
      </c>
      <c r="B80" s="132"/>
      <c r="C80" s="137">
        <f t="shared" si="19"/>
        <v>0</v>
      </c>
      <c r="D80" s="74"/>
      <c r="E80" s="74"/>
      <c r="F80" s="74"/>
      <c r="G80" s="74"/>
      <c r="H80" s="138">
        <f t="shared" si="20"/>
        <v>0</v>
      </c>
      <c r="I80" s="139">
        <f t="shared" si="21"/>
        <v>0</v>
      </c>
      <c r="J80" s="111"/>
    </row>
    <row r="81" spans="1:10" x14ac:dyDescent="0.25">
      <c r="A81" s="131" t="s">
        <v>54</v>
      </c>
      <c r="B81" s="136"/>
      <c r="C81" s="137">
        <f t="shared" si="19"/>
        <v>0</v>
      </c>
      <c r="D81" s="74"/>
      <c r="E81" s="74"/>
      <c r="F81" s="74"/>
      <c r="G81" s="74"/>
      <c r="H81" s="138">
        <f t="shared" si="20"/>
        <v>0</v>
      </c>
      <c r="I81" s="139">
        <f t="shared" si="21"/>
        <v>0</v>
      </c>
      <c r="J81" s="111"/>
    </row>
    <row r="82" spans="1:10" x14ac:dyDescent="0.25">
      <c r="A82" s="131" t="s">
        <v>55</v>
      </c>
      <c r="B82" s="136"/>
      <c r="C82" s="137">
        <f t="shared" si="19"/>
        <v>0</v>
      </c>
      <c r="D82" s="74"/>
      <c r="E82" s="74"/>
      <c r="F82" s="74"/>
      <c r="G82" s="74"/>
      <c r="H82" s="138">
        <f t="shared" si="20"/>
        <v>0</v>
      </c>
      <c r="I82" s="139">
        <f t="shared" si="21"/>
        <v>0</v>
      </c>
      <c r="J82" s="111"/>
    </row>
    <row r="83" spans="1:10" x14ac:dyDescent="0.25">
      <c r="A83" s="131" t="s">
        <v>56</v>
      </c>
      <c r="B83" s="136"/>
      <c r="C83" s="137">
        <f t="shared" si="19"/>
        <v>0</v>
      </c>
      <c r="D83" s="74"/>
      <c r="E83" s="74"/>
      <c r="F83" s="74"/>
      <c r="G83" s="74"/>
      <c r="H83" s="138">
        <f t="shared" si="20"/>
        <v>0</v>
      </c>
      <c r="I83" s="139">
        <f t="shared" si="21"/>
        <v>0</v>
      </c>
      <c r="J83" s="111"/>
    </row>
    <row r="84" spans="1:10" x14ac:dyDescent="0.25">
      <c r="A84" s="131" t="s">
        <v>57</v>
      </c>
      <c r="B84" s="136"/>
      <c r="C84" s="137">
        <f t="shared" si="19"/>
        <v>0</v>
      </c>
      <c r="D84" s="74"/>
      <c r="E84" s="74"/>
      <c r="F84" s="74"/>
      <c r="G84" s="74"/>
      <c r="H84" s="138">
        <f t="shared" si="20"/>
        <v>0</v>
      </c>
      <c r="I84" s="139">
        <f t="shared" si="21"/>
        <v>0</v>
      </c>
      <c r="J84" s="111"/>
    </row>
    <row r="85" spans="1:10" x14ac:dyDescent="0.25">
      <c r="A85" s="131" t="s">
        <v>58</v>
      </c>
      <c r="B85" s="132"/>
      <c r="C85" s="137">
        <f t="shared" si="19"/>
        <v>0</v>
      </c>
      <c r="D85" s="74"/>
      <c r="E85" s="74"/>
      <c r="F85" s="74"/>
      <c r="G85" s="74"/>
      <c r="H85" s="138">
        <f t="shared" si="20"/>
        <v>0</v>
      </c>
      <c r="I85" s="139">
        <f t="shared" si="21"/>
        <v>0</v>
      </c>
      <c r="J85" s="111"/>
    </row>
    <row r="86" spans="1:10" x14ac:dyDescent="0.25">
      <c r="A86" s="131" t="s">
        <v>59</v>
      </c>
      <c r="B86" s="132"/>
      <c r="C86" s="137">
        <f t="shared" si="19"/>
        <v>0</v>
      </c>
      <c r="D86" s="74"/>
      <c r="E86" s="74"/>
      <c r="F86" s="74"/>
      <c r="G86" s="74"/>
      <c r="H86" s="138">
        <f t="shared" si="20"/>
        <v>0</v>
      </c>
      <c r="I86" s="139">
        <f t="shared" si="21"/>
        <v>0</v>
      </c>
      <c r="J86" s="111"/>
    </row>
    <row r="87" spans="1:10" x14ac:dyDescent="0.25">
      <c r="A87" s="131" t="s">
        <v>60</v>
      </c>
      <c r="B87" s="132"/>
      <c r="C87" s="137">
        <f t="shared" si="19"/>
        <v>0</v>
      </c>
      <c r="D87" s="74"/>
      <c r="E87" s="74"/>
      <c r="F87" s="74"/>
      <c r="G87" s="74"/>
      <c r="H87" s="138">
        <f t="shared" si="20"/>
        <v>0</v>
      </c>
      <c r="I87" s="139">
        <f t="shared" si="21"/>
        <v>0</v>
      </c>
      <c r="J87" s="111"/>
    </row>
    <row r="88" spans="1:10" x14ac:dyDescent="0.25">
      <c r="A88" s="131" t="s">
        <v>61</v>
      </c>
      <c r="B88" s="132"/>
      <c r="C88" s="137">
        <f t="shared" si="19"/>
        <v>0</v>
      </c>
      <c r="D88" s="74"/>
      <c r="E88" s="74"/>
      <c r="F88" s="74"/>
      <c r="G88" s="74"/>
      <c r="H88" s="138">
        <f t="shared" si="20"/>
        <v>0</v>
      </c>
      <c r="I88" s="139">
        <f t="shared" si="21"/>
        <v>0</v>
      </c>
      <c r="J88" s="111"/>
    </row>
    <row r="89" spans="1:10" x14ac:dyDescent="0.25">
      <c r="A89" s="131" t="s">
        <v>62</v>
      </c>
      <c r="B89" s="132"/>
      <c r="C89" s="137">
        <f t="shared" si="19"/>
        <v>0</v>
      </c>
      <c r="D89" s="74"/>
      <c r="E89" s="74"/>
      <c r="F89" s="74"/>
      <c r="G89" s="74"/>
      <c r="H89" s="138">
        <f t="shared" si="20"/>
        <v>0</v>
      </c>
      <c r="I89" s="139">
        <f t="shared" si="21"/>
        <v>0</v>
      </c>
      <c r="J89" s="111"/>
    </row>
    <row r="90" spans="1:10" x14ac:dyDescent="0.25">
      <c r="A90" s="131" t="s">
        <v>37</v>
      </c>
      <c r="B90" s="132"/>
      <c r="C90" s="137">
        <f t="shared" si="19"/>
        <v>0</v>
      </c>
      <c r="D90" s="74"/>
      <c r="E90" s="74"/>
      <c r="F90" s="74"/>
      <c r="G90" s="74"/>
      <c r="H90" s="138">
        <f t="shared" si="20"/>
        <v>0</v>
      </c>
      <c r="I90" s="139">
        <f t="shared" si="21"/>
        <v>0</v>
      </c>
      <c r="J90" s="111"/>
    </row>
    <row r="91" spans="1:10" x14ac:dyDescent="0.25">
      <c r="A91" s="131"/>
      <c r="B91" s="132"/>
      <c r="C91" s="137">
        <f t="shared" si="19"/>
        <v>0</v>
      </c>
      <c r="D91" s="74"/>
      <c r="E91" s="74"/>
      <c r="F91" s="74"/>
      <c r="G91" s="74"/>
      <c r="H91" s="138">
        <f t="shared" si="20"/>
        <v>0</v>
      </c>
      <c r="I91" s="139">
        <f t="shared" si="21"/>
        <v>0</v>
      </c>
      <c r="J91" s="111"/>
    </row>
    <row r="92" spans="1:10" x14ac:dyDescent="0.25">
      <c r="A92" s="131"/>
      <c r="B92" s="132"/>
      <c r="C92" s="137">
        <f t="shared" si="19"/>
        <v>0</v>
      </c>
      <c r="D92" s="74"/>
      <c r="E92" s="74"/>
      <c r="F92" s="74"/>
      <c r="G92" s="74"/>
      <c r="H92" s="138">
        <f t="shared" si="20"/>
        <v>0</v>
      </c>
      <c r="I92" s="139">
        <f t="shared" si="21"/>
        <v>0</v>
      </c>
      <c r="J92" s="111"/>
    </row>
    <row r="93" spans="1:10" x14ac:dyDescent="0.25">
      <c r="A93" s="174" t="s">
        <v>63</v>
      </c>
      <c r="B93" s="175"/>
      <c r="C93" s="176">
        <f>SUM(C76:C92)</f>
        <v>0</v>
      </c>
      <c r="D93" s="176">
        <f t="shared" ref="D93:I93" si="22">SUM(D76:D92)</f>
        <v>0</v>
      </c>
      <c r="E93" s="176">
        <f t="shared" si="22"/>
        <v>0</v>
      </c>
      <c r="F93" s="176">
        <f t="shared" si="22"/>
        <v>0</v>
      </c>
      <c r="G93" s="176">
        <f t="shared" si="22"/>
        <v>0</v>
      </c>
      <c r="H93" s="176">
        <f t="shared" si="22"/>
        <v>0</v>
      </c>
      <c r="I93" s="177">
        <f t="shared" si="22"/>
        <v>0</v>
      </c>
      <c r="J93" s="111"/>
    </row>
    <row r="94" spans="1:10" x14ac:dyDescent="0.25">
      <c r="A94" s="174" t="s">
        <v>64</v>
      </c>
      <c r="B94" s="175"/>
      <c r="C94" s="176">
        <f t="shared" si="19"/>
        <v>0</v>
      </c>
      <c r="D94" s="74"/>
      <c r="E94" s="74"/>
      <c r="F94" s="74"/>
      <c r="G94" s="74"/>
      <c r="H94" s="178">
        <f>SUM(F94+G94)</f>
        <v>0</v>
      </c>
      <c r="I94" s="177">
        <f>SUM(E94+H94)</f>
        <v>0</v>
      </c>
      <c r="J94" s="111"/>
    </row>
    <row r="95" spans="1:10" x14ac:dyDescent="0.25">
      <c r="A95" s="131" t="s">
        <v>65</v>
      </c>
      <c r="B95" s="132"/>
      <c r="C95" s="179"/>
      <c r="D95" s="179"/>
      <c r="E95" s="179"/>
      <c r="F95" s="179"/>
      <c r="G95" s="179"/>
      <c r="H95" s="180"/>
      <c r="I95" s="181"/>
      <c r="J95" s="111"/>
    </row>
    <row r="96" spans="1:10" x14ac:dyDescent="0.25">
      <c r="A96" s="131" t="s">
        <v>66</v>
      </c>
      <c r="B96" s="132"/>
      <c r="C96" s="137">
        <f>SUM(D96+I96)</f>
        <v>0</v>
      </c>
      <c r="D96" s="74"/>
      <c r="E96" s="74"/>
      <c r="F96" s="74"/>
      <c r="G96" s="74"/>
      <c r="H96" s="138">
        <f>SUM(F96+G96)</f>
        <v>0</v>
      </c>
      <c r="I96" s="139">
        <f>SUM(E96+H96)</f>
        <v>0</v>
      </c>
      <c r="J96" s="111"/>
    </row>
    <row r="97" spans="1:10" x14ac:dyDescent="0.25">
      <c r="A97" s="131" t="s">
        <v>67</v>
      </c>
      <c r="B97" s="132"/>
      <c r="C97" s="137">
        <f>SUM(D97+I97)</f>
        <v>0</v>
      </c>
      <c r="D97" s="74"/>
      <c r="E97" s="74"/>
      <c r="F97" s="74"/>
      <c r="G97" s="74"/>
      <c r="H97" s="138">
        <f>SUM(F97+G97)</f>
        <v>0</v>
      </c>
      <c r="I97" s="139">
        <f>SUM(E97+H97)</f>
        <v>0</v>
      </c>
      <c r="J97" s="111"/>
    </row>
    <row r="98" spans="1:10" x14ac:dyDescent="0.25">
      <c r="A98" s="131" t="s">
        <v>68</v>
      </c>
      <c r="B98" s="132"/>
      <c r="C98" s="137">
        <f>SUM(D98+I98)</f>
        <v>0</v>
      </c>
      <c r="D98" s="74"/>
      <c r="E98" s="74"/>
      <c r="F98" s="74"/>
      <c r="G98" s="74"/>
      <c r="H98" s="138">
        <f>SUM(F98+G98)</f>
        <v>0</v>
      </c>
      <c r="I98" s="139">
        <f>SUM(E98+H98)</f>
        <v>0</v>
      </c>
      <c r="J98" s="111"/>
    </row>
    <row r="99" spans="1:10" x14ac:dyDescent="0.25">
      <c r="A99" s="131" t="s">
        <v>69</v>
      </c>
      <c r="B99" s="132"/>
      <c r="C99" s="137">
        <f>SUM(D99+I99)</f>
        <v>0</v>
      </c>
      <c r="D99" s="74"/>
      <c r="E99" s="74"/>
      <c r="F99" s="74"/>
      <c r="G99" s="74"/>
      <c r="H99" s="138">
        <f>SUM(F99+G99)</f>
        <v>0</v>
      </c>
      <c r="I99" s="139">
        <f>SUM(E99+H99)</f>
        <v>0</v>
      </c>
      <c r="J99" s="111"/>
    </row>
    <row r="100" spans="1:10" x14ac:dyDescent="0.25">
      <c r="A100" s="131" t="s">
        <v>70</v>
      </c>
      <c r="B100" s="132"/>
      <c r="C100" s="137">
        <f>SUM(D100+I100)</f>
        <v>0</v>
      </c>
      <c r="D100" s="74"/>
      <c r="E100" s="74"/>
      <c r="F100" s="74"/>
      <c r="G100" s="74"/>
      <c r="H100" s="138">
        <f>SUM(F100+G100)</f>
        <v>0</v>
      </c>
      <c r="I100" s="139">
        <f>SUM(E100+H100)</f>
        <v>0</v>
      </c>
      <c r="J100" s="111"/>
    </row>
    <row r="101" spans="1:10" x14ac:dyDescent="0.25">
      <c r="A101" s="174" t="s">
        <v>71</v>
      </c>
      <c r="B101" s="175"/>
      <c r="C101" s="176">
        <f>SUM(C96:C100)</f>
        <v>0</v>
      </c>
      <c r="D101" s="176">
        <f t="shared" ref="D101:I101" si="23">SUM(D96:D100)</f>
        <v>0</v>
      </c>
      <c r="E101" s="176">
        <f t="shared" si="23"/>
        <v>0</v>
      </c>
      <c r="F101" s="176">
        <f t="shared" si="23"/>
        <v>0</v>
      </c>
      <c r="G101" s="176">
        <f t="shared" si="23"/>
        <v>0</v>
      </c>
      <c r="H101" s="176">
        <f t="shared" si="23"/>
        <v>0</v>
      </c>
      <c r="I101" s="176">
        <f t="shared" si="23"/>
        <v>0</v>
      </c>
      <c r="J101" s="111"/>
    </row>
    <row r="102" spans="1:10" x14ac:dyDescent="0.25">
      <c r="A102" s="174" t="s">
        <v>72</v>
      </c>
      <c r="B102" s="175"/>
      <c r="C102" s="176">
        <f t="shared" ref="C102:I102" si="24">C62+C74+C93+C94+C101</f>
        <v>0</v>
      </c>
      <c r="D102" s="176">
        <f t="shared" si="24"/>
        <v>0</v>
      </c>
      <c r="E102" s="176">
        <f t="shared" si="24"/>
        <v>0</v>
      </c>
      <c r="F102" s="176">
        <f t="shared" si="24"/>
        <v>0</v>
      </c>
      <c r="G102" s="176">
        <f t="shared" si="24"/>
        <v>0</v>
      </c>
      <c r="H102" s="176">
        <f t="shared" si="24"/>
        <v>0</v>
      </c>
      <c r="I102" s="176">
        <f t="shared" si="24"/>
        <v>0</v>
      </c>
      <c r="J102" s="111"/>
    </row>
    <row r="103" spans="1:10" x14ac:dyDescent="0.25">
      <c r="A103" s="250" t="s">
        <v>247</v>
      </c>
      <c r="B103" s="251"/>
      <c r="C103" s="252">
        <f>SUM(D103+I103)</f>
        <v>0</v>
      </c>
      <c r="D103" s="253"/>
      <c r="E103" s="253"/>
      <c r="F103" s="253"/>
      <c r="G103" s="253"/>
      <c r="H103" s="254">
        <f>SUM(F103+G103)</f>
        <v>0</v>
      </c>
      <c r="I103" s="255">
        <f>SUM(E103+H103)</f>
        <v>0</v>
      </c>
      <c r="J103" s="111"/>
    </row>
    <row r="104" spans="1:10" x14ac:dyDescent="0.25">
      <c r="A104" s="174" t="s">
        <v>73</v>
      </c>
      <c r="B104" s="182"/>
      <c r="C104" s="183">
        <f t="shared" ref="C104:I104" si="25">SUM(C53+C102+C103)</f>
        <v>0</v>
      </c>
      <c r="D104" s="183">
        <f t="shared" si="25"/>
        <v>0</v>
      </c>
      <c r="E104" s="183">
        <f t="shared" si="25"/>
        <v>0</v>
      </c>
      <c r="F104" s="183">
        <f t="shared" si="25"/>
        <v>0</v>
      </c>
      <c r="G104" s="183">
        <f t="shared" si="25"/>
        <v>0</v>
      </c>
      <c r="H104" s="183">
        <f t="shared" si="25"/>
        <v>0</v>
      </c>
      <c r="I104" s="183">
        <f t="shared" si="25"/>
        <v>0</v>
      </c>
      <c r="J104" s="111"/>
    </row>
    <row r="105" spans="1:10" ht="13.8" thickBot="1" x14ac:dyDescent="0.3">
      <c r="A105" s="184" t="s">
        <v>74</v>
      </c>
      <c r="B105" s="185"/>
      <c r="C105" s="186">
        <f t="shared" ref="C105:I105" si="26">C104</f>
        <v>0</v>
      </c>
      <c r="D105" s="186">
        <f t="shared" si="26"/>
        <v>0</v>
      </c>
      <c r="E105" s="186">
        <f t="shared" si="26"/>
        <v>0</v>
      </c>
      <c r="F105" s="186">
        <f t="shared" si="26"/>
        <v>0</v>
      </c>
      <c r="G105" s="186">
        <f t="shared" si="26"/>
        <v>0</v>
      </c>
      <c r="H105" s="186">
        <f t="shared" si="26"/>
        <v>0</v>
      </c>
      <c r="I105" s="186">
        <f t="shared" si="26"/>
        <v>0</v>
      </c>
      <c r="J105" s="111"/>
    </row>
    <row r="106" spans="1:10" ht="13.8" thickTop="1" x14ac:dyDescent="0.25">
      <c r="A106" s="187"/>
      <c r="B106" s="111"/>
      <c r="C106" s="111"/>
      <c r="D106" s="111"/>
      <c r="E106" s="111"/>
      <c r="F106" s="111"/>
      <c r="G106" s="111"/>
      <c r="H106" s="111"/>
      <c r="I106" s="188"/>
      <c r="J106" s="111"/>
    </row>
    <row r="107" spans="1:10" x14ac:dyDescent="0.25">
      <c r="A107" s="189"/>
      <c r="B107" s="190"/>
      <c r="C107" s="191"/>
      <c r="D107" s="191"/>
      <c r="E107" s="191"/>
      <c r="F107" s="192"/>
      <c r="G107" s="193"/>
      <c r="H107" s="192"/>
      <c r="I107" s="194"/>
      <c r="J107" s="111"/>
    </row>
    <row r="108" spans="1:10" x14ac:dyDescent="0.25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</row>
    <row r="109" spans="1:10" x14ac:dyDescent="0.25">
      <c r="A109" s="195"/>
      <c r="B109" s="111"/>
      <c r="C109" s="111"/>
      <c r="D109" s="111"/>
      <c r="E109" s="111"/>
      <c r="F109" s="111"/>
      <c r="G109" s="111"/>
      <c r="H109" s="111"/>
      <c r="I109" s="111"/>
      <c r="J109" s="111"/>
    </row>
    <row r="110" spans="1:10" x14ac:dyDescent="0.25">
      <c r="A110" s="196"/>
      <c r="B110" s="196"/>
      <c r="C110" s="196"/>
      <c r="D110" s="196"/>
      <c r="E110" s="196"/>
      <c r="F110" s="196"/>
      <c r="G110" s="196"/>
      <c r="H110" s="196"/>
      <c r="I110" s="196"/>
      <c r="J110" s="111"/>
    </row>
    <row r="111" spans="1:10" x14ac:dyDescent="0.25">
      <c r="A111" s="196"/>
      <c r="B111" s="196"/>
      <c r="C111" s="196"/>
      <c r="D111" s="196"/>
      <c r="E111" s="196"/>
      <c r="F111" s="196"/>
      <c r="G111" s="196"/>
      <c r="H111" s="196"/>
      <c r="I111" s="196"/>
      <c r="J111" s="111"/>
    </row>
    <row r="112" spans="1:10" x14ac:dyDescent="0.25">
      <c r="A112" s="196"/>
      <c r="B112" s="196"/>
      <c r="C112" s="196"/>
      <c r="D112" s="196"/>
      <c r="E112" s="196"/>
      <c r="F112" s="196"/>
      <c r="G112" s="196"/>
      <c r="H112" s="196"/>
      <c r="I112" s="196"/>
      <c r="J112" s="111"/>
    </row>
    <row r="113" spans="1:10" x14ac:dyDescent="0.25">
      <c r="A113" s="196"/>
      <c r="B113" s="196"/>
      <c r="C113" s="196"/>
      <c r="D113" s="196"/>
      <c r="E113" s="196"/>
      <c r="F113" s="196"/>
      <c r="G113" s="196"/>
      <c r="H113" s="196"/>
      <c r="I113" s="196"/>
      <c r="J113" s="111"/>
    </row>
    <row r="114" spans="1:10" x14ac:dyDescent="0.25">
      <c r="A114" s="111"/>
      <c r="B114" s="196"/>
      <c r="C114" s="111"/>
      <c r="D114" s="111"/>
      <c r="E114" s="196"/>
      <c r="F114" s="196"/>
      <c r="G114" s="196"/>
      <c r="H114" s="196"/>
      <c r="I114" s="196"/>
      <c r="J114" s="111"/>
    </row>
    <row r="115" spans="1:10" x14ac:dyDescent="0.25">
      <c r="A115" s="196"/>
      <c r="B115" s="196"/>
      <c r="C115" s="196"/>
      <c r="D115" s="196"/>
      <c r="E115" s="196"/>
      <c r="F115" s="196"/>
      <c r="G115" s="196"/>
      <c r="H115" s="196"/>
      <c r="I115" s="196"/>
      <c r="J115" s="11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</row>
  </sheetData>
  <sheetProtection algorithmName="SHA-512" hashValue="zRowbHkwT+5kcAyOEkO0Sm6zXxsSHycH+yiTQaTXM0pikB6rsloE+/kMGVIKeqj/TJUo4bq+XHIPW0ofx1XD6w==" saltValue="RvTGq47e6abGW9ekA6qASQ==" spinCount="100000" sheet="1" objects="1" scenarios="1"/>
  <mergeCells count="5">
    <mergeCell ref="E17:I17"/>
    <mergeCell ref="A35:I35"/>
    <mergeCell ref="B10:C10"/>
    <mergeCell ref="B11:C11"/>
    <mergeCell ref="B12:C12"/>
  </mergeCells>
  <phoneticPr fontId="0" type="noConversion"/>
  <dataValidations count="1">
    <dataValidation allowBlank="1" showInputMessage="1" showErrorMessage="1" promptTitle="Contract Period" prompt="Enter Dates of Contract Period" sqref="B12" xr:uid="{00000000-0002-0000-0100-000000000000}"/>
  </dataValidations>
  <printOptions horizontalCentered="1"/>
  <pageMargins left="0.25" right="0.25" top="0.5" bottom="0.5" header="0.25" footer="0.25"/>
  <pageSetup scale="72" fitToHeight="0" orientation="portrait" r:id="rId1"/>
  <headerFooter alignWithMargins="0">
    <oddHeader xml:space="preserve">&amp;L&amp;8State of California - Health and Human Servies Agency&amp;R&amp;8Department of Health Care Services
</oddHeader>
    <oddFooter>&amp;L&amp;8MC 6311 (04/15)
&amp;F - &amp;A&amp;R&amp;8Page &amp;P of &amp;N</oddFooter>
  </headerFooter>
  <rowBreaks count="1" manualBreakCount="1">
    <brk id="4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94"/>
  <sheetViews>
    <sheetView showGridLines="0" zoomScaleNormal="100" zoomScaleSheetLayoutView="20" workbookViewId="0">
      <selection activeCell="O13" sqref="O13"/>
    </sheetView>
  </sheetViews>
  <sheetFormatPr defaultRowHeight="13.2" x14ac:dyDescent="0.25"/>
  <cols>
    <col min="1" max="1" width="38.44140625" customWidth="1"/>
    <col min="2" max="2" width="35.88671875" customWidth="1"/>
    <col min="3" max="3" width="15.6640625" customWidth="1"/>
    <col min="4" max="4" width="15.88671875" customWidth="1"/>
    <col min="5" max="5" width="15" customWidth="1"/>
    <col min="6" max="6" width="15.6640625" customWidth="1"/>
    <col min="7" max="7" width="18.33203125" customWidth="1"/>
    <col min="8" max="10" width="15" customWidth="1"/>
    <col min="11" max="11" width="11.109375" customWidth="1"/>
    <col min="12" max="12" width="13" customWidth="1"/>
    <col min="13" max="13" width="10.5546875" customWidth="1"/>
    <col min="14" max="14" width="11.6640625" customWidth="1"/>
    <col min="15" max="15" width="11.33203125" customWidth="1"/>
    <col min="16" max="16" width="10.6640625" customWidth="1"/>
    <col min="17" max="17" width="10.33203125" customWidth="1"/>
  </cols>
  <sheetData>
    <row r="1" spans="1:17" ht="15.6" x14ac:dyDescent="0.3">
      <c r="A1" s="197" t="s">
        <v>83</v>
      </c>
      <c r="B1" s="723" t="s">
        <v>431</v>
      </c>
      <c r="C1" s="723"/>
      <c r="D1" s="111"/>
      <c r="E1" s="111"/>
      <c r="F1" s="198" t="s">
        <v>127</v>
      </c>
      <c r="G1" s="199"/>
      <c r="H1" s="199"/>
      <c r="I1" s="199"/>
      <c r="J1" s="199"/>
    </row>
    <row r="2" spans="1:17" ht="15.6" x14ac:dyDescent="0.3">
      <c r="A2" s="197" t="s">
        <v>84</v>
      </c>
      <c r="B2" s="724"/>
      <c r="C2" s="724"/>
      <c r="D2" s="111"/>
      <c r="E2" s="111"/>
      <c r="F2" s="198" t="s">
        <v>5</v>
      </c>
      <c r="G2" s="199"/>
      <c r="H2" s="199"/>
      <c r="I2" s="199"/>
      <c r="J2" s="199"/>
    </row>
    <row r="3" spans="1:17" ht="15.6" x14ac:dyDescent="0.3">
      <c r="A3" s="197" t="s">
        <v>98</v>
      </c>
      <c r="B3" s="724"/>
      <c r="C3" s="724"/>
      <c r="D3" s="111"/>
      <c r="E3" s="111"/>
      <c r="F3" s="198" t="s">
        <v>81</v>
      </c>
      <c r="G3" s="199"/>
      <c r="H3" s="199"/>
      <c r="I3" s="199"/>
      <c r="J3" s="199"/>
    </row>
    <row r="4" spans="1:17" ht="15.6" x14ac:dyDescent="0.3">
      <c r="A4" s="197" t="s">
        <v>180</v>
      </c>
      <c r="B4" s="724"/>
      <c r="C4" s="724"/>
      <c r="D4" s="200"/>
      <c r="E4" s="111"/>
      <c r="F4" s="198" t="s">
        <v>341</v>
      </c>
      <c r="G4" s="199"/>
      <c r="H4" s="199"/>
      <c r="I4" s="199"/>
      <c r="J4" s="199"/>
    </row>
    <row r="5" spans="1:17" ht="15.6" x14ac:dyDescent="0.3">
      <c r="A5" s="200" t="s">
        <v>213</v>
      </c>
      <c r="B5" s="724" t="s">
        <v>432</v>
      </c>
      <c r="C5" s="724"/>
      <c r="D5" s="201"/>
      <c r="E5" s="111"/>
      <c r="F5" s="198" t="s">
        <v>82</v>
      </c>
      <c r="G5" s="199"/>
      <c r="H5" s="199"/>
      <c r="I5" s="199"/>
      <c r="J5" s="199"/>
    </row>
    <row r="6" spans="1:17" ht="15.6" x14ac:dyDescent="0.3">
      <c r="A6" s="111"/>
      <c r="B6" s="199"/>
      <c r="C6" s="199"/>
      <c r="D6" s="111"/>
      <c r="E6" s="111"/>
      <c r="F6" s="198" t="s">
        <v>311</v>
      </c>
      <c r="G6" s="199"/>
      <c r="H6" s="199"/>
      <c r="I6" s="199"/>
      <c r="J6" s="199"/>
    </row>
    <row r="7" spans="1:17" s="2" customFormat="1" ht="16.2" thickBot="1" x14ac:dyDescent="0.35">
      <c r="A7" s="202"/>
      <c r="B7" s="721"/>
      <c r="C7" s="722"/>
      <c r="D7" s="722"/>
      <c r="E7" s="722"/>
      <c r="F7" s="203" t="str">
        <f>'7895NTP-P-C'!A5</f>
        <v>FY 2017-18</v>
      </c>
      <c r="G7" s="204"/>
      <c r="H7" s="292"/>
      <c r="I7" s="292"/>
      <c r="J7" s="202"/>
    </row>
    <row r="8" spans="1:17" ht="13.8" thickBot="1" x14ac:dyDescent="0.3">
      <c r="A8" s="205"/>
      <c r="B8" s="205"/>
      <c r="C8" s="719" t="s">
        <v>140</v>
      </c>
      <c r="D8" s="720"/>
      <c r="E8" s="720"/>
      <c r="F8" s="720"/>
      <c r="G8" s="720"/>
      <c r="H8" s="720"/>
      <c r="I8" s="325"/>
      <c r="J8" s="719" t="s">
        <v>143</v>
      </c>
      <c r="K8" s="720"/>
      <c r="L8" s="720"/>
      <c r="M8" s="720"/>
      <c r="N8" s="720"/>
      <c r="O8" s="720"/>
      <c r="P8" s="720"/>
      <c r="Q8" s="326"/>
    </row>
    <row r="9" spans="1:17" ht="42" thickBot="1" x14ac:dyDescent="0.35">
      <c r="A9" s="22" t="s">
        <v>135</v>
      </c>
      <c r="B9" s="23"/>
      <c r="C9" s="305" t="s">
        <v>139</v>
      </c>
      <c r="D9" s="306" t="s">
        <v>295</v>
      </c>
      <c r="E9" s="306" t="s">
        <v>296</v>
      </c>
      <c r="F9" s="306" t="s">
        <v>297</v>
      </c>
      <c r="G9" s="91" t="s">
        <v>137</v>
      </c>
      <c r="H9" s="307" t="s">
        <v>229</v>
      </c>
      <c r="I9" s="207" t="s">
        <v>206</v>
      </c>
      <c r="J9" s="90" t="s">
        <v>230</v>
      </c>
      <c r="K9" s="91" t="s">
        <v>295</v>
      </c>
      <c r="L9" s="91" t="s">
        <v>296</v>
      </c>
      <c r="M9" s="91" t="s">
        <v>297</v>
      </c>
      <c r="N9" s="91" t="s">
        <v>137</v>
      </c>
      <c r="O9" s="91" t="s">
        <v>231</v>
      </c>
      <c r="P9" s="307" t="s">
        <v>0</v>
      </c>
    </row>
    <row r="10" spans="1:17" x14ac:dyDescent="0.25">
      <c r="A10" s="76" t="s">
        <v>201</v>
      </c>
      <c r="B10" s="83"/>
      <c r="C10" s="30"/>
      <c r="D10" s="30"/>
      <c r="E10" s="30"/>
      <c r="F10" s="30"/>
      <c r="G10" s="30"/>
      <c r="H10" s="30"/>
      <c r="I10" s="87" t="s">
        <v>189</v>
      </c>
      <c r="J10" s="208">
        <f t="shared" ref="J10:J30" si="0">SUM($C$59*C10)</f>
        <v>0</v>
      </c>
      <c r="K10" s="208">
        <f t="shared" ref="K10:K30" si="1">SUM($C$60*D10)</f>
        <v>0</v>
      </c>
      <c r="L10" s="208">
        <f t="shared" ref="L10:L30" si="2">SUM($C$61*E10)</f>
        <v>0</v>
      </c>
      <c r="M10" s="208">
        <f t="shared" ref="M10:M42" si="3">SUM($C$62*F10)</f>
        <v>0</v>
      </c>
      <c r="N10" s="208">
        <f t="shared" ref="N10:N42" si="4">SUM($C$63*G10)</f>
        <v>0</v>
      </c>
      <c r="O10" s="208">
        <f t="shared" ref="O10:O42" si="5">SUM($C$64*H10)</f>
        <v>0</v>
      </c>
      <c r="P10" s="209">
        <f t="shared" ref="P10:P41" si="6">SUM(J10:O10)</f>
        <v>0</v>
      </c>
    </row>
    <row r="11" spans="1:17" x14ac:dyDescent="0.25">
      <c r="A11" s="77" t="s">
        <v>184</v>
      </c>
      <c r="B11" s="83"/>
      <c r="C11" s="30"/>
      <c r="D11" s="30"/>
      <c r="E11" s="30"/>
      <c r="F11" s="30"/>
      <c r="G11" s="30"/>
      <c r="H11" s="30"/>
      <c r="I11" s="87" t="s">
        <v>190</v>
      </c>
      <c r="J11" s="208">
        <f t="shared" si="0"/>
        <v>0</v>
      </c>
      <c r="K11" s="208">
        <f t="shared" si="1"/>
        <v>0</v>
      </c>
      <c r="L11" s="208">
        <f t="shared" si="2"/>
        <v>0</v>
      </c>
      <c r="M11" s="208">
        <f t="shared" si="3"/>
        <v>0</v>
      </c>
      <c r="N11" s="208">
        <f t="shared" si="4"/>
        <v>0</v>
      </c>
      <c r="O11" s="208">
        <f t="shared" si="5"/>
        <v>0</v>
      </c>
      <c r="P11" s="209">
        <f t="shared" si="6"/>
        <v>0</v>
      </c>
    </row>
    <row r="12" spans="1:17" x14ac:dyDescent="0.25">
      <c r="A12" s="78" t="s">
        <v>185</v>
      </c>
      <c r="B12" s="79"/>
      <c r="C12" s="30"/>
      <c r="D12" s="30"/>
      <c r="E12" s="30"/>
      <c r="F12" s="30"/>
      <c r="G12" s="30"/>
      <c r="H12" s="30"/>
      <c r="I12" s="88" t="s">
        <v>191</v>
      </c>
      <c r="J12" s="208">
        <f t="shared" si="0"/>
        <v>0</v>
      </c>
      <c r="K12" s="208">
        <f t="shared" si="1"/>
        <v>0</v>
      </c>
      <c r="L12" s="208">
        <f t="shared" si="2"/>
        <v>0</v>
      </c>
      <c r="M12" s="208">
        <f t="shared" si="3"/>
        <v>0</v>
      </c>
      <c r="N12" s="208">
        <f t="shared" si="4"/>
        <v>0</v>
      </c>
      <c r="O12" s="208">
        <f t="shared" si="5"/>
        <v>0</v>
      </c>
      <c r="P12" s="209">
        <f t="shared" si="6"/>
        <v>0</v>
      </c>
    </row>
    <row r="13" spans="1:17" x14ac:dyDescent="0.25">
      <c r="A13" s="79" t="s">
        <v>186</v>
      </c>
      <c r="B13" s="79"/>
      <c r="C13" s="30"/>
      <c r="D13" s="30"/>
      <c r="E13" s="30"/>
      <c r="F13" s="30"/>
      <c r="G13" s="30"/>
      <c r="H13" s="30"/>
      <c r="I13" s="88" t="s">
        <v>192</v>
      </c>
      <c r="J13" s="208">
        <f t="shared" si="0"/>
        <v>0</v>
      </c>
      <c r="K13" s="208">
        <f t="shared" si="1"/>
        <v>0</v>
      </c>
      <c r="L13" s="208">
        <f t="shared" si="2"/>
        <v>0</v>
      </c>
      <c r="M13" s="208">
        <f t="shared" si="3"/>
        <v>0</v>
      </c>
      <c r="N13" s="208">
        <f t="shared" si="4"/>
        <v>0</v>
      </c>
      <c r="O13" s="208">
        <f t="shared" si="5"/>
        <v>0</v>
      </c>
      <c r="P13" s="209">
        <f t="shared" si="6"/>
        <v>0</v>
      </c>
    </row>
    <row r="14" spans="1:17" x14ac:dyDescent="0.25">
      <c r="A14" s="80" t="s">
        <v>187</v>
      </c>
      <c r="B14" s="84"/>
      <c r="C14" s="30"/>
      <c r="D14" s="30"/>
      <c r="E14" s="30"/>
      <c r="F14" s="30"/>
      <c r="G14" s="30"/>
      <c r="H14" s="30"/>
      <c r="I14" s="88" t="s">
        <v>193</v>
      </c>
      <c r="J14" s="208">
        <f t="shared" si="0"/>
        <v>0</v>
      </c>
      <c r="K14" s="208">
        <f t="shared" si="1"/>
        <v>0</v>
      </c>
      <c r="L14" s="208">
        <f t="shared" si="2"/>
        <v>0</v>
      </c>
      <c r="M14" s="208">
        <f t="shared" si="3"/>
        <v>0</v>
      </c>
      <c r="N14" s="208">
        <f t="shared" si="4"/>
        <v>0</v>
      </c>
      <c r="O14" s="208">
        <f t="shared" si="5"/>
        <v>0</v>
      </c>
      <c r="P14" s="209">
        <f t="shared" si="6"/>
        <v>0</v>
      </c>
    </row>
    <row r="15" spans="1:17" ht="13.8" x14ac:dyDescent="0.3">
      <c r="A15" s="81" t="s">
        <v>207</v>
      </c>
      <c r="B15" s="85"/>
      <c r="C15" s="30"/>
      <c r="D15" s="30"/>
      <c r="E15" s="30"/>
      <c r="F15" s="30"/>
      <c r="G15" s="30"/>
      <c r="H15" s="30"/>
      <c r="I15" s="88" t="s">
        <v>194</v>
      </c>
      <c r="J15" s="208">
        <f t="shared" si="0"/>
        <v>0</v>
      </c>
      <c r="K15" s="208">
        <f t="shared" si="1"/>
        <v>0</v>
      </c>
      <c r="L15" s="208">
        <f t="shared" si="2"/>
        <v>0</v>
      </c>
      <c r="M15" s="208">
        <f t="shared" si="3"/>
        <v>0</v>
      </c>
      <c r="N15" s="208">
        <f t="shared" si="4"/>
        <v>0</v>
      </c>
      <c r="O15" s="208">
        <f t="shared" si="5"/>
        <v>0</v>
      </c>
      <c r="P15" s="209">
        <f t="shared" si="6"/>
        <v>0</v>
      </c>
    </row>
    <row r="16" spans="1:17" ht="13.8" x14ac:dyDescent="0.3">
      <c r="A16" s="79" t="s">
        <v>321</v>
      </c>
      <c r="B16" s="85"/>
      <c r="C16" s="30"/>
      <c r="D16" s="30"/>
      <c r="E16" s="30"/>
      <c r="F16" s="30"/>
      <c r="G16" s="30"/>
      <c r="H16" s="30"/>
      <c r="I16" s="88" t="s">
        <v>322</v>
      </c>
      <c r="J16" s="208">
        <f t="shared" si="0"/>
        <v>0</v>
      </c>
      <c r="K16" s="208">
        <f t="shared" si="1"/>
        <v>0</v>
      </c>
      <c r="L16" s="208">
        <f t="shared" si="2"/>
        <v>0</v>
      </c>
      <c r="M16" s="208">
        <f t="shared" si="3"/>
        <v>0</v>
      </c>
      <c r="N16" s="208">
        <f t="shared" si="4"/>
        <v>0</v>
      </c>
      <c r="O16" s="208">
        <f t="shared" si="5"/>
        <v>0</v>
      </c>
      <c r="P16" s="209">
        <f t="shared" si="6"/>
        <v>0</v>
      </c>
    </row>
    <row r="17" spans="1:16" ht="13.8" x14ac:dyDescent="0.3">
      <c r="A17" s="79" t="s">
        <v>212</v>
      </c>
      <c r="B17" s="85"/>
      <c r="C17" s="30"/>
      <c r="D17" s="30"/>
      <c r="E17" s="30"/>
      <c r="F17" s="30"/>
      <c r="G17" s="30"/>
      <c r="H17" s="30"/>
      <c r="I17" s="88" t="s">
        <v>195</v>
      </c>
      <c r="J17" s="208">
        <f t="shared" si="0"/>
        <v>0</v>
      </c>
      <c r="K17" s="208">
        <f t="shared" si="1"/>
        <v>0</v>
      </c>
      <c r="L17" s="208">
        <f t="shared" si="2"/>
        <v>0</v>
      </c>
      <c r="M17" s="208">
        <f t="shared" si="3"/>
        <v>0</v>
      </c>
      <c r="N17" s="208">
        <f t="shared" si="4"/>
        <v>0</v>
      </c>
      <c r="O17" s="208">
        <f t="shared" si="5"/>
        <v>0</v>
      </c>
      <c r="P17" s="209">
        <f t="shared" si="6"/>
        <v>0</v>
      </c>
    </row>
    <row r="18" spans="1:16" ht="13.8" x14ac:dyDescent="0.3">
      <c r="A18" s="79" t="s">
        <v>208</v>
      </c>
      <c r="B18" s="85"/>
      <c r="C18" s="30"/>
      <c r="D18" s="30"/>
      <c r="E18" s="30"/>
      <c r="F18" s="30"/>
      <c r="G18" s="30"/>
      <c r="H18" s="30"/>
      <c r="I18" s="88" t="s">
        <v>196</v>
      </c>
      <c r="J18" s="208">
        <f t="shared" si="0"/>
        <v>0</v>
      </c>
      <c r="K18" s="208">
        <f t="shared" si="1"/>
        <v>0</v>
      </c>
      <c r="L18" s="208">
        <f t="shared" si="2"/>
        <v>0</v>
      </c>
      <c r="M18" s="208">
        <f t="shared" si="3"/>
        <v>0</v>
      </c>
      <c r="N18" s="208">
        <f t="shared" si="4"/>
        <v>0</v>
      </c>
      <c r="O18" s="208">
        <f t="shared" si="5"/>
        <v>0</v>
      </c>
      <c r="P18" s="209">
        <f t="shared" si="6"/>
        <v>0</v>
      </c>
    </row>
    <row r="19" spans="1:16" ht="13.8" x14ac:dyDescent="0.3">
      <c r="A19" s="79" t="s">
        <v>209</v>
      </c>
      <c r="B19" s="86"/>
      <c r="C19" s="30"/>
      <c r="D19" s="30"/>
      <c r="E19" s="30"/>
      <c r="F19" s="30"/>
      <c r="G19" s="30"/>
      <c r="H19" s="30"/>
      <c r="I19" s="88" t="s">
        <v>197</v>
      </c>
      <c r="J19" s="208">
        <f t="shared" si="0"/>
        <v>0</v>
      </c>
      <c r="K19" s="208">
        <f t="shared" si="1"/>
        <v>0</v>
      </c>
      <c r="L19" s="208">
        <f t="shared" si="2"/>
        <v>0</v>
      </c>
      <c r="M19" s="208">
        <f t="shared" si="3"/>
        <v>0</v>
      </c>
      <c r="N19" s="208">
        <f t="shared" si="4"/>
        <v>0</v>
      </c>
      <c r="O19" s="208">
        <f t="shared" si="5"/>
        <v>0</v>
      </c>
      <c r="P19" s="209">
        <f t="shared" si="6"/>
        <v>0</v>
      </c>
    </row>
    <row r="20" spans="1:16" ht="13.8" x14ac:dyDescent="0.3">
      <c r="A20" s="82" t="s">
        <v>210</v>
      </c>
      <c r="B20" s="86"/>
      <c r="C20" s="30"/>
      <c r="D20" s="30"/>
      <c r="E20" s="30"/>
      <c r="F20" s="30"/>
      <c r="G20" s="30"/>
      <c r="H20" s="30"/>
      <c r="I20" s="88" t="s">
        <v>198</v>
      </c>
      <c r="J20" s="208">
        <f t="shared" si="0"/>
        <v>0</v>
      </c>
      <c r="K20" s="208">
        <f t="shared" si="1"/>
        <v>0</v>
      </c>
      <c r="L20" s="208">
        <f t="shared" si="2"/>
        <v>0</v>
      </c>
      <c r="M20" s="208">
        <f t="shared" si="3"/>
        <v>0</v>
      </c>
      <c r="N20" s="208">
        <f t="shared" si="4"/>
        <v>0</v>
      </c>
      <c r="O20" s="208">
        <f t="shared" si="5"/>
        <v>0</v>
      </c>
      <c r="P20" s="209">
        <f t="shared" si="6"/>
        <v>0</v>
      </c>
    </row>
    <row r="21" spans="1:16" ht="13.8" x14ac:dyDescent="0.3">
      <c r="A21" s="82" t="s">
        <v>188</v>
      </c>
      <c r="B21" s="86"/>
      <c r="C21" s="30"/>
      <c r="D21" s="30"/>
      <c r="E21" s="30"/>
      <c r="F21" s="30"/>
      <c r="G21" s="30"/>
      <c r="H21" s="30"/>
      <c r="I21" s="88" t="s">
        <v>199</v>
      </c>
      <c r="J21" s="208">
        <f t="shared" si="0"/>
        <v>0</v>
      </c>
      <c r="K21" s="208">
        <f t="shared" si="1"/>
        <v>0</v>
      </c>
      <c r="L21" s="208">
        <f t="shared" si="2"/>
        <v>0</v>
      </c>
      <c r="M21" s="208">
        <f t="shared" si="3"/>
        <v>0</v>
      </c>
      <c r="N21" s="208">
        <f t="shared" si="4"/>
        <v>0</v>
      </c>
      <c r="O21" s="208">
        <f t="shared" si="5"/>
        <v>0</v>
      </c>
      <c r="P21" s="209">
        <f t="shared" si="6"/>
        <v>0</v>
      </c>
    </row>
    <row r="22" spans="1:16" ht="13.8" x14ac:dyDescent="0.3">
      <c r="A22" s="79" t="s">
        <v>211</v>
      </c>
      <c r="B22" s="86"/>
      <c r="C22" s="30"/>
      <c r="D22" s="30"/>
      <c r="E22" s="30"/>
      <c r="F22" s="30"/>
      <c r="G22" s="30"/>
      <c r="H22" s="30"/>
      <c r="I22" s="88" t="s">
        <v>200</v>
      </c>
      <c r="J22" s="208">
        <f t="shared" si="0"/>
        <v>0</v>
      </c>
      <c r="K22" s="208">
        <f t="shared" si="1"/>
        <v>0</v>
      </c>
      <c r="L22" s="208">
        <f t="shared" si="2"/>
        <v>0</v>
      </c>
      <c r="M22" s="208">
        <f t="shared" si="3"/>
        <v>0</v>
      </c>
      <c r="N22" s="208">
        <f t="shared" si="4"/>
        <v>0</v>
      </c>
      <c r="O22" s="208">
        <f t="shared" si="5"/>
        <v>0</v>
      </c>
      <c r="P22" s="209">
        <f t="shared" si="6"/>
        <v>0</v>
      </c>
    </row>
    <row r="23" spans="1:16" ht="13.8" x14ac:dyDescent="0.3">
      <c r="A23" s="79" t="s">
        <v>259</v>
      </c>
      <c r="B23" s="86"/>
      <c r="C23" s="30"/>
      <c r="D23" s="30"/>
      <c r="E23" s="30"/>
      <c r="F23" s="30"/>
      <c r="G23" s="30"/>
      <c r="H23" s="30"/>
      <c r="I23" s="88" t="s">
        <v>263</v>
      </c>
      <c r="J23" s="208">
        <f t="shared" si="0"/>
        <v>0</v>
      </c>
      <c r="K23" s="208">
        <f t="shared" si="1"/>
        <v>0</v>
      </c>
      <c r="L23" s="208">
        <f t="shared" si="2"/>
        <v>0</v>
      </c>
      <c r="M23" s="208">
        <f t="shared" si="3"/>
        <v>0</v>
      </c>
      <c r="N23" s="208">
        <f t="shared" si="4"/>
        <v>0</v>
      </c>
      <c r="O23" s="208">
        <f t="shared" si="5"/>
        <v>0</v>
      </c>
      <c r="P23" s="209">
        <f t="shared" si="6"/>
        <v>0</v>
      </c>
    </row>
    <row r="24" spans="1:16" ht="13.8" x14ac:dyDescent="0.3">
      <c r="A24" s="79" t="s">
        <v>260</v>
      </c>
      <c r="B24" s="86"/>
      <c r="C24" s="30"/>
      <c r="D24" s="30"/>
      <c r="E24" s="30"/>
      <c r="F24" s="30"/>
      <c r="G24" s="30"/>
      <c r="H24" s="30"/>
      <c r="I24" s="88" t="s">
        <v>266</v>
      </c>
      <c r="J24" s="208">
        <f t="shared" si="0"/>
        <v>0</v>
      </c>
      <c r="K24" s="208">
        <f t="shared" si="1"/>
        <v>0</v>
      </c>
      <c r="L24" s="208">
        <f t="shared" si="2"/>
        <v>0</v>
      </c>
      <c r="M24" s="208">
        <f t="shared" si="3"/>
        <v>0</v>
      </c>
      <c r="N24" s="208">
        <f t="shared" si="4"/>
        <v>0</v>
      </c>
      <c r="O24" s="208">
        <f t="shared" si="5"/>
        <v>0</v>
      </c>
      <c r="P24" s="209">
        <f t="shared" si="6"/>
        <v>0</v>
      </c>
    </row>
    <row r="25" spans="1:16" ht="13.8" x14ac:dyDescent="0.3">
      <c r="A25" s="79" t="s">
        <v>261</v>
      </c>
      <c r="B25" s="86"/>
      <c r="C25" s="30"/>
      <c r="D25" s="30"/>
      <c r="E25" s="30"/>
      <c r="F25" s="30"/>
      <c r="G25" s="30"/>
      <c r="H25" s="30"/>
      <c r="I25" s="88" t="s">
        <v>265</v>
      </c>
      <c r="J25" s="208">
        <f t="shared" si="0"/>
        <v>0</v>
      </c>
      <c r="K25" s="208">
        <f t="shared" si="1"/>
        <v>0</v>
      </c>
      <c r="L25" s="208">
        <f t="shared" si="2"/>
        <v>0</v>
      </c>
      <c r="M25" s="208">
        <f t="shared" si="3"/>
        <v>0</v>
      </c>
      <c r="N25" s="208">
        <f t="shared" si="4"/>
        <v>0</v>
      </c>
      <c r="O25" s="208">
        <f t="shared" si="5"/>
        <v>0</v>
      </c>
      <c r="P25" s="209">
        <f t="shared" si="6"/>
        <v>0</v>
      </c>
    </row>
    <row r="26" spans="1:16" ht="13.8" x14ac:dyDescent="0.3">
      <c r="A26" s="79" t="s">
        <v>262</v>
      </c>
      <c r="B26" s="86"/>
      <c r="C26" s="30"/>
      <c r="D26" s="30"/>
      <c r="E26" s="30"/>
      <c r="F26" s="30"/>
      <c r="G26" s="30"/>
      <c r="H26" s="30"/>
      <c r="I26" s="88" t="s">
        <v>264</v>
      </c>
      <c r="J26" s="208">
        <f t="shared" si="0"/>
        <v>0</v>
      </c>
      <c r="K26" s="208">
        <f t="shared" si="1"/>
        <v>0</v>
      </c>
      <c r="L26" s="208">
        <f t="shared" si="2"/>
        <v>0</v>
      </c>
      <c r="M26" s="208">
        <f t="shared" si="3"/>
        <v>0</v>
      </c>
      <c r="N26" s="208">
        <f t="shared" si="4"/>
        <v>0</v>
      </c>
      <c r="O26" s="208">
        <f t="shared" si="5"/>
        <v>0</v>
      </c>
      <c r="P26" s="209">
        <f t="shared" si="6"/>
        <v>0</v>
      </c>
    </row>
    <row r="27" spans="1:16" ht="13.8" x14ac:dyDescent="0.3">
      <c r="A27" s="79" t="s">
        <v>254</v>
      </c>
      <c r="B27" s="86"/>
      <c r="C27" s="30"/>
      <c r="D27" s="30"/>
      <c r="E27" s="30"/>
      <c r="F27" s="30"/>
      <c r="G27" s="30"/>
      <c r="H27" s="30"/>
      <c r="I27" s="88" t="s">
        <v>267</v>
      </c>
      <c r="J27" s="208">
        <f t="shared" si="0"/>
        <v>0</v>
      </c>
      <c r="K27" s="208">
        <f t="shared" si="1"/>
        <v>0</v>
      </c>
      <c r="L27" s="208">
        <f t="shared" si="2"/>
        <v>0</v>
      </c>
      <c r="M27" s="208">
        <f t="shared" si="3"/>
        <v>0</v>
      </c>
      <c r="N27" s="208">
        <f t="shared" si="4"/>
        <v>0</v>
      </c>
      <c r="O27" s="208">
        <f t="shared" si="5"/>
        <v>0</v>
      </c>
      <c r="P27" s="209">
        <f t="shared" si="6"/>
        <v>0</v>
      </c>
    </row>
    <row r="28" spans="1:16" ht="26.4" customHeight="1" x14ac:dyDescent="0.25">
      <c r="A28" s="717" t="s">
        <v>381</v>
      </c>
      <c r="B28" s="718"/>
      <c r="C28" s="30"/>
      <c r="D28" s="30"/>
      <c r="E28" s="30"/>
      <c r="F28" s="30"/>
      <c r="G28" s="30"/>
      <c r="H28" s="30"/>
      <c r="I28" s="347" t="s">
        <v>334</v>
      </c>
      <c r="J28" s="208">
        <f t="shared" si="0"/>
        <v>0</v>
      </c>
      <c r="K28" s="208">
        <f t="shared" si="1"/>
        <v>0</v>
      </c>
      <c r="L28" s="208">
        <f t="shared" si="2"/>
        <v>0</v>
      </c>
      <c r="M28" s="208">
        <f t="shared" si="3"/>
        <v>0</v>
      </c>
      <c r="N28" s="208">
        <f t="shared" si="4"/>
        <v>0</v>
      </c>
      <c r="O28" s="208">
        <f t="shared" si="5"/>
        <v>0</v>
      </c>
      <c r="P28" s="209">
        <f t="shared" si="6"/>
        <v>0</v>
      </c>
    </row>
    <row r="29" spans="1:16" ht="24.6" customHeight="1" x14ac:dyDescent="0.25">
      <c r="A29" s="717" t="s">
        <v>391</v>
      </c>
      <c r="B29" s="718"/>
      <c r="C29" s="30"/>
      <c r="D29" s="30"/>
      <c r="E29" s="30"/>
      <c r="F29" s="30"/>
      <c r="G29" s="30"/>
      <c r="H29" s="30"/>
      <c r="I29" s="348" t="s">
        <v>335</v>
      </c>
      <c r="J29" s="208">
        <f t="shared" si="0"/>
        <v>0</v>
      </c>
      <c r="K29" s="208">
        <f t="shared" si="1"/>
        <v>0</v>
      </c>
      <c r="L29" s="208">
        <f t="shared" si="2"/>
        <v>0</v>
      </c>
      <c r="M29" s="208">
        <f t="shared" si="3"/>
        <v>0</v>
      </c>
      <c r="N29" s="208">
        <f t="shared" si="4"/>
        <v>0</v>
      </c>
      <c r="O29" s="208">
        <f t="shared" si="5"/>
        <v>0</v>
      </c>
      <c r="P29" s="209">
        <f t="shared" si="6"/>
        <v>0</v>
      </c>
    </row>
    <row r="30" spans="1:16" ht="24.6" customHeight="1" x14ac:dyDescent="0.25">
      <c r="A30" s="717" t="s">
        <v>392</v>
      </c>
      <c r="B30" s="718"/>
      <c r="C30" s="30"/>
      <c r="D30" s="30"/>
      <c r="E30" s="30"/>
      <c r="F30" s="30"/>
      <c r="G30" s="30"/>
      <c r="H30" s="30"/>
      <c r="I30" s="348" t="s">
        <v>336</v>
      </c>
      <c r="J30" s="208">
        <f t="shared" si="0"/>
        <v>0</v>
      </c>
      <c r="K30" s="208">
        <f t="shared" si="1"/>
        <v>0</v>
      </c>
      <c r="L30" s="208">
        <f t="shared" si="2"/>
        <v>0</v>
      </c>
      <c r="M30" s="208">
        <f t="shared" si="3"/>
        <v>0</v>
      </c>
      <c r="N30" s="208">
        <f t="shared" si="4"/>
        <v>0</v>
      </c>
      <c r="O30" s="208">
        <f t="shared" si="5"/>
        <v>0</v>
      </c>
      <c r="P30" s="209">
        <f t="shared" ref="P30" si="7">SUM(J30:O30)</f>
        <v>0</v>
      </c>
    </row>
    <row r="31" spans="1:16" ht="13.8" x14ac:dyDescent="0.3">
      <c r="A31" s="79" t="s">
        <v>323</v>
      </c>
      <c r="B31" s="86"/>
      <c r="C31" s="30"/>
      <c r="D31" s="30"/>
      <c r="E31" s="30"/>
      <c r="F31" s="30"/>
      <c r="G31" s="30"/>
      <c r="H31" s="30"/>
      <c r="I31" s="88" t="s">
        <v>324</v>
      </c>
      <c r="J31" s="208">
        <f t="shared" ref="J31:J41" si="8">SUM($C$59*C31)</f>
        <v>0</v>
      </c>
      <c r="K31" s="208">
        <f t="shared" ref="K31:K41" si="9">SUM($C$60*D31)</f>
        <v>0</v>
      </c>
      <c r="L31" s="208">
        <f t="shared" ref="L31:L41" si="10">SUM($C$61*E31)</f>
        <v>0</v>
      </c>
      <c r="M31" s="208">
        <f t="shared" si="3"/>
        <v>0</v>
      </c>
      <c r="N31" s="208">
        <f t="shared" si="4"/>
        <v>0</v>
      </c>
      <c r="O31" s="208">
        <f t="shared" si="5"/>
        <v>0</v>
      </c>
      <c r="P31" s="209">
        <f t="shared" si="6"/>
        <v>0</v>
      </c>
    </row>
    <row r="32" spans="1:16" ht="13.8" x14ac:dyDescent="0.3">
      <c r="A32" s="79" t="s">
        <v>268</v>
      </c>
      <c r="B32" s="86"/>
      <c r="C32" s="30"/>
      <c r="D32" s="30"/>
      <c r="E32" s="30"/>
      <c r="F32" s="30"/>
      <c r="G32" s="30"/>
      <c r="H32" s="30"/>
      <c r="I32" s="88" t="s">
        <v>269</v>
      </c>
      <c r="J32" s="208">
        <f t="shared" si="8"/>
        <v>0</v>
      </c>
      <c r="K32" s="208">
        <f t="shared" si="9"/>
        <v>0</v>
      </c>
      <c r="L32" s="208">
        <f t="shared" si="10"/>
        <v>0</v>
      </c>
      <c r="M32" s="208">
        <f t="shared" si="3"/>
        <v>0</v>
      </c>
      <c r="N32" s="208">
        <f t="shared" si="4"/>
        <v>0</v>
      </c>
      <c r="O32" s="208">
        <f t="shared" si="5"/>
        <v>0</v>
      </c>
      <c r="P32" s="209">
        <f t="shared" si="6"/>
        <v>0</v>
      </c>
    </row>
    <row r="33" spans="1:17" ht="13.8" x14ac:dyDescent="0.3">
      <c r="A33" s="79" t="s">
        <v>270</v>
      </c>
      <c r="B33" s="86"/>
      <c r="C33" s="30"/>
      <c r="D33" s="30"/>
      <c r="E33" s="30"/>
      <c r="F33" s="30"/>
      <c r="G33" s="30"/>
      <c r="H33" s="30"/>
      <c r="I33" s="88" t="s">
        <v>271</v>
      </c>
      <c r="J33" s="208">
        <f t="shared" si="8"/>
        <v>0</v>
      </c>
      <c r="K33" s="208">
        <f t="shared" si="9"/>
        <v>0</v>
      </c>
      <c r="L33" s="208">
        <f t="shared" si="10"/>
        <v>0</v>
      </c>
      <c r="M33" s="208">
        <f t="shared" si="3"/>
        <v>0</v>
      </c>
      <c r="N33" s="208">
        <f t="shared" si="4"/>
        <v>0</v>
      </c>
      <c r="O33" s="208">
        <f t="shared" si="5"/>
        <v>0</v>
      </c>
      <c r="P33" s="209">
        <f t="shared" si="6"/>
        <v>0</v>
      </c>
    </row>
    <row r="34" spans="1:17" ht="13.8" x14ac:dyDescent="0.3">
      <c r="A34" s="79" t="s">
        <v>272</v>
      </c>
      <c r="B34" s="86"/>
      <c r="C34" s="30"/>
      <c r="D34" s="30"/>
      <c r="E34" s="30"/>
      <c r="F34" s="30"/>
      <c r="G34" s="30"/>
      <c r="H34" s="30"/>
      <c r="I34" s="88" t="s">
        <v>273</v>
      </c>
      <c r="J34" s="208">
        <f t="shared" si="8"/>
        <v>0</v>
      </c>
      <c r="K34" s="208">
        <f t="shared" si="9"/>
        <v>0</v>
      </c>
      <c r="L34" s="208">
        <f t="shared" si="10"/>
        <v>0</v>
      </c>
      <c r="M34" s="208">
        <f t="shared" si="3"/>
        <v>0</v>
      </c>
      <c r="N34" s="208">
        <f t="shared" si="4"/>
        <v>0</v>
      </c>
      <c r="O34" s="208">
        <f t="shared" si="5"/>
        <v>0</v>
      </c>
      <c r="P34" s="209">
        <f t="shared" si="6"/>
        <v>0</v>
      </c>
    </row>
    <row r="35" spans="1:17" ht="13.8" x14ac:dyDescent="0.3">
      <c r="A35" s="79" t="s">
        <v>274</v>
      </c>
      <c r="B35" s="86"/>
      <c r="C35" s="30"/>
      <c r="D35" s="30"/>
      <c r="E35" s="30"/>
      <c r="F35" s="30"/>
      <c r="G35" s="30"/>
      <c r="H35" s="30"/>
      <c r="I35" s="88" t="s">
        <v>275</v>
      </c>
      <c r="J35" s="208">
        <f t="shared" si="8"/>
        <v>0</v>
      </c>
      <c r="K35" s="208">
        <f t="shared" si="9"/>
        <v>0</v>
      </c>
      <c r="L35" s="208">
        <f t="shared" si="10"/>
        <v>0</v>
      </c>
      <c r="M35" s="208">
        <f t="shared" si="3"/>
        <v>0</v>
      </c>
      <c r="N35" s="208">
        <f t="shared" si="4"/>
        <v>0</v>
      </c>
      <c r="O35" s="208">
        <f t="shared" si="5"/>
        <v>0</v>
      </c>
      <c r="P35" s="209">
        <f t="shared" si="6"/>
        <v>0</v>
      </c>
    </row>
    <row r="36" spans="1:17" ht="13.8" x14ac:dyDescent="0.3">
      <c r="A36" s="79" t="s">
        <v>340</v>
      </c>
      <c r="B36" s="86"/>
      <c r="C36" s="30"/>
      <c r="D36" s="30"/>
      <c r="E36" s="30"/>
      <c r="F36" s="30"/>
      <c r="G36" s="30"/>
      <c r="H36" s="30"/>
      <c r="I36" s="349" t="s">
        <v>339</v>
      </c>
      <c r="J36" s="208">
        <f t="shared" ref="J36" si="11">SUM($C$59*C36)</f>
        <v>0</v>
      </c>
      <c r="K36" s="208">
        <f t="shared" ref="K36" si="12">SUM($C$60*D36)</f>
        <v>0</v>
      </c>
      <c r="L36" s="208">
        <f t="shared" ref="L36" si="13">SUM($C$61*E36)</f>
        <v>0</v>
      </c>
      <c r="M36" s="208">
        <f t="shared" si="3"/>
        <v>0</v>
      </c>
      <c r="N36" s="208">
        <f t="shared" si="4"/>
        <v>0</v>
      </c>
      <c r="O36" s="208">
        <f t="shared" si="5"/>
        <v>0</v>
      </c>
      <c r="P36" s="209">
        <f t="shared" ref="P36" si="14">SUM(J36:O36)</f>
        <v>0</v>
      </c>
    </row>
    <row r="37" spans="1:17" ht="13.8" x14ac:dyDescent="0.3">
      <c r="A37" s="79" t="s">
        <v>276</v>
      </c>
      <c r="B37" s="86"/>
      <c r="C37" s="30"/>
      <c r="D37" s="30"/>
      <c r="E37" s="30"/>
      <c r="F37" s="30"/>
      <c r="G37" s="30"/>
      <c r="H37" s="30"/>
      <c r="I37" s="88" t="s">
        <v>277</v>
      </c>
      <c r="J37" s="208">
        <f t="shared" si="8"/>
        <v>0</v>
      </c>
      <c r="K37" s="208">
        <f t="shared" si="9"/>
        <v>0</v>
      </c>
      <c r="L37" s="208">
        <f t="shared" si="10"/>
        <v>0</v>
      </c>
      <c r="M37" s="208">
        <f t="shared" si="3"/>
        <v>0</v>
      </c>
      <c r="N37" s="208">
        <f t="shared" si="4"/>
        <v>0</v>
      </c>
      <c r="O37" s="208">
        <f t="shared" si="5"/>
        <v>0</v>
      </c>
      <c r="P37" s="209">
        <f t="shared" si="6"/>
        <v>0</v>
      </c>
    </row>
    <row r="38" spans="1:17" ht="13.8" x14ac:dyDescent="0.3">
      <c r="A38" s="79" t="s">
        <v>278</v>
      </c>
      <c r="B38" s="86"/>
      <c r="C38" s="30"/>
      <c r="D38" s="30"/>
      <c r="E38" s="30"/>
      <c r="F38" s="30"/>
      <c r="G38" s="30"/>
      <c r="H38" s="30"/>
      <c r="I38" s="88" t="s">
        <v>279</v>
      </c>
      <c r="J38" s="208">
        <f t="shared" si="8"/>
        <v>0</v>
      </c>
      <c r="K38" s="208">
        <f t="shared" si="9"/>
        <v>0</v>
      </c>
      <c r="L38" s="208">
        <f t="shared" si="10"/>
        <v>0</v>
      </c>
      <c r="M38" s="208">
        <f t="shared" si="3"/>
        <v>0</v>
      </c>
      <c r="N38" s="208">
        <f t="shared" si="4"/>
        <v>0</v>
      </c>
      <c r="O38" s="208">
        <f t="shared" si="5"/>
        <v>0</v>
      </c>
      <c r="P38" s="209">
        <f t="shared" si="6"/>
        <v>0</v>
      </c>
    </row>
    <row r="39" spans="1:17" ht="13.8" x14ac:dyDescent="0.3">
      <c r="A39" s="79" t="s">
        <v>390</v>
      </c>
      <c r="B39" s="86"/>
      <c r="C39" s="30"/>
      <c r="D39" s="30"/>
      <c r="E39" s="30"/>
      <c r="F39" s="30"/>
      <c r="G39" s="30"/>
      <c r="H39" s="30"/>
      <c r="I39" s="88" t="s">
        <v>318</v>
      </c>
      <c r="J39" s="208">
        <f t="shared" si="8"/>
        <v>0</v>
      </c>
      <c r="K39" s="208">
        <f t="shared" si="9"/>
        <v>0</v>
      </c>
      <c r="L39" s="208">
        <f t="shared" si="10"/>
        <v>0</v>
      </c>
      <c r="M39" s="208">
        <f t="shared" si="3"/>
        <v>0</v>
      </c>
      <c r="N39" s="208">
        <f t="shared" si="4"/>
        <v>0</v>
      </c>
      <c r="O39" s="208">
        <f t="shared" si="5"/>
        <v>0</v>
      </c>
      <c r="P39" s="209">
        <f t="shared" si="6"/>
        <v>0</v>
      </c>
    </row>
    <row r="40" spans="1:17" ht="13.8" x14ac:dyDescent="0.3">
      <c r="A40" s="79" t="s">
        <v>389</v>
      </c>
      <c r="B40" s="86"/>
      <c r="C40" s="30"/>
      <c r="D40" s="30"/>
      <c r="E40" s="30"/>
      <c r="F40" s="30"/>
      <c r="G40" s="30"/>
      <c r="H40" s="30"/>
      <c r="I40" s="88" t="s">
        <v>337</v>
      </c>
      <c r="J40" s="208">
        <f t="shared" ref="J40" si="15">SUM($C$59*C40)</f>
        <v>0</v>
      </c>
      <c r="K40" s="208">
        <f t="shared" ref="K40" si="16">SUM($C$60*D40)</f>
        <v>0</v>
      </c>
      <c r="L40" s="208">
        <f t="shared" ref="L40" si="17">SUM($C$61*E40)</f>
        <v>0</v>
      </c>
      <c r="M40" s="208">
        <f t="shared" si="3"/>
        <v>0</v>
      </c>
      <c r="N40" s="208">
        <f t="shared" si="4"/>
        <v>0</v>
      </c>
      <c r="O40" s="208">
        <f t="shared" si="5"/>
        <v>0</v>
      </c>
      <c r="P40" s="209">
        <f t="shared" ref="P40" si="18">SUM(J40:O40)</f>
        <v>0</v>
      </c>
    </row>
    <row r="41" spans="1:17" ht="13.8" x14ac:dyDescent="0.3">
      <c r="A41" s="79" t="s">
        <v>387</v>
      </c>
      <c r="B41" s="86"/>
      <c r="C41" s="30"/>
      <c r="D41" s="30"/>
      <c r="E41" s="30"/>
      <c r="F41" s="30"/>
      <c r="G41" s="30"/>
      <c r="H41" s="30"/>
      <c r="I41" s="88" t="s">
        <v>319</v>
      </c>
      <c r="J41" s="208">
        <f t="shared" si="8"/>
        <v>0</v>
      </c>
      <c r="K41" s="208">
        <f t="shared" si="9"/>
        <v>0</v>
      </c>
      <c r="L41" s="208">
        <f t="shared" si="10"/>
        <v>0</v>
      </c>
      <c r="M41" s="208">
        <f t="shared" si="3"/>
        <v>0</v>
      </c>
      <c r="N41" s="208">
        <f t="shared" si="4"/>
        <v>0</v>
      </c>
      <c r="O41" s="208">
        <f t="shared" si="5"/>
        <v>0</v>
      </c>
      <c r="P41" s="209">
        <f t="shared" si="6"/>
        <v>0</v>
      </c>
    </row>
    <row r="42" spans="1:17" ht="13.8" x14ac:dyDescent="0.3">
      <c r="A42" s="79" t="s">
        <v>388</v>
      </c>
      <c r="B42" s="86"/>
      <c r="C42" s="30"/>
      <c r="D42" s="30"/>
      <c r="E42" s="30"/>
      <c r="F42" s="30"/>
      <c r="G42" s="30"/>
      <c r="H42" s="30"/>
      <c r="I42" s="88" t="s">
        <v>338</v>
      </c>
      <c r="J42" s="208">
        <f t="shared" ref="J42" si="19">SUM($C$59*C42)</f>
        <v>0</v>
      </c>
      <c r="K42" s="208">
        <f t="shared" ref="K42" si="20">SUM($C$60*D42)</f>
        <v>0</v>
      </c>
      <c r="L42" s="208">
        <f t="shared" ref="L42" si="21">SUM($C$61*E42)</f>
        <v>0</v>
      </c>
      <c r="M42" s="208">
        <f t="shared" si="3"/>
        <v>0</v>
      </c>
      <c r="N42" s="208">
        <f t="shared" si="4"/>
        <v>0</v>
      </c>
      <c r="O42" s="208">
        <f t="shared" si="5"/>
        <v>0</v>
      </c>
      <c r="P42" s="209">
        <f t="shared" ref="P42" si="22">SUM(J42:O42)</f>
        <v>0</v>
      </c>
    </row>
    <row r="43" spans="1:17" ht="15.6" x14ac:dyDescent="0.3">
      <c r="A43" s="210" t="s">
        <v>182</v>
      </c>
      <c r="B43" s="26"/>
      <c r="C43" s="27">
        <f t="shared" ref="C43:H43" si="23">SUM(C10:C42)</f>
        <v>0</v>
      </c>
      <c r="D43" s="27">
        <f t="shared" si="23"/>
        <v>0</v>
      </c>
      <c r="E43" s="27">
        <f t="shared" si="23"/>
        <v>0</v>
      </c>
      <c r="F43" s="27">
        <f t="shared" si="23"/>
        <v>0</v>
      </c>
      <c r="G43" s="27">
        <f t="shared" si="23"/>
        <v>0</v>
      </c>
      <c r="H43" s="27">
        <f t="shared" si="23"/>
        <v>0</v>
      </c>
      <c r="I43" s="206"/>
      <c r="J43" s="31">
        <f t="shared" ref="J43:P43" si="24">SUM(J10:J42)</f>
        <v>0</v>
      </c>
      <c r="K43" s="31">
        <f t="shared" si="24"/>
        <v>0</v>
      </c>
      <c r="L43" s="31">
        <f t="shared" si="24"/>
        <v>0</v>
      </c>
      <c r="M43" s="31">
        <f t="shared" si="24"/>
        <v>0</v>
      </c>
      <c r="N43" s="31">
        <f t="shared" si="24"/>
        <v>0</v>
      </c>
      <c r="O43" s="31">
        <f t="shared" si="24"/>
        <v>0</v>
      </c>
      <c r="P43" s="31">
        <f t="shared" si="24"/>
        <v>0</v>
      </c>
    </row>
    <row r="44" spans="1:17" ht="18" x14ac:dyDescent="0.35">
      <c r="A44" s="210"/>
      <c r="B44" s="26"/>
      <c r="C44" s="28" t="s">
        <v>136</v>
      </c>
      <c r="D44" s="28" t="s">
        <v>136</v>
      </c>
      <c r="E44" s="28" t="s">
        <v>136</v>
      </c>
      <c r="F44" s="28" t="s">
        <v>136</v>
      </c>
      <c r="G44" s="28" t="s">
        <v>136</v>
      </c>
      <c r="H44" s="28" t="s">
        <v>136</v>
      </c>
      <c r="I44" s="206"/>
      <c r="J44" s="204"/>
      <c r="K44" s="292"/>
      <c r="L44" s="292"/>
      <c r="M44" s="292"/>
      <c r="N44" s="292"/>
      <c r="O44" s="204"/>
      <c r="P44" s="115"/>
      <c r="Q44" s="205"/>
    </row>
    <row r="45" spans="1:17" ht="15.6" x14ac:dyDescent="0.3">
      <c r="A45" s="211" t="s">
        <v>181</v>
      </c>
      <c r="B45" s="29"/>
      <c r="C45" s="89"/>
      <c r="D45" s="89"/>
      <c r="E45" s="89"/>
      <c r="F45" s="89"/>
      <c r="G45" s="89"/>
      <c r="H45" s="89"/>
      <c r="I45" s="206"/>
      <c r="J45" s="204"/>
      <c r="K45" s="292"/>
      <c r="L45" s="292"/>
      <c r="M45" s="292"/>
      <c r="N45" s="292"/>
      <c r="O45" s="204"/>
      <c r="P45" s="115"/>
      <c r="Q45" s="205"/>
    </row>
    <row r="46" spans="1:17" ht="15.6" x14ac:dyDescent="0.3">
      <c r="A46" s="211"/>
      <c r="B46" s="29"/>
      <c r="C46" s="72"/>
      <c r="D46" s="72"/>
      <c r="E46" s="72"/>
      <c r="F46" s="206"/>
      <c r="G46" s="204"/>
      <c r="H46" s="292"/>
      <c r="I46" s="292"/>
      <c r="J46" s="205"/>
    </row>
    <row r="47" spans="1:17" ht="15.6" x14ac:dyDescent="0.3">
      <c r="A47" s="211"/>
      <c r="B47" s="29"/>
      <c r="C47" s="72"/>
      <c r="D47" s="72"/>
      <c r="E47" s="72"/>
      <c r="F47" s="206"/>
      <c r="G47" s="204"/>
      <c r="H47" s="292"/>
      <c r="I47" s="292"/>
      <c r="J47" s="205"/>
    </row>
    <row r="48" spans="1:17" ht="15.75" customHeight="1" thickBot="1" x14ac:dyDescent="0.3">
      <c r="A48" s="205"/>
      <c r="B48" s="205"/>
      <c r="C48" s="205"/>
      <c r="D48" s="205"/>
      <c r="E48" s="205"/>
      <c r="F48" s="205"/>
      <c r="G48" s="205"/>
      <c r="H48" s="212"/>
      <c r="I48" s="212"/>
      <c r="J48" s="111"/>
    </row>
    <row r="49" spans="1:10" ht="48" customHeight="1" thickBot="1" x14ac:dyDescent="0.35">
      <c r="A49" s="213" t="s">
        <v>141</v>
      </c>
      <c r="B49" s="214" t="s">
        <v>226</v>
      </c>
      <c r="C49" s="215" t="s">
        <v>227</v>
      </c>
      <c r="D49" s="215" t="s">
        <v>228</v>
      </c>
      <c r="E49" s="216" t="s">
        <v>222</v>
      </c>
      <c r="F49" s="111"/>
      <c r="G49" s="116"/>
      <c r="H49" s="111"/>
      <c r="I49" s="111"/>
      <c r="J49" s="111"/>
    </row>
    <row r="50" spans="1:10" x14ac:dyDescent="0.25">
      <c r="A50" s="217" t="s">
        <v>87</v>
      </c>
      <c r="B50" s="32">
        <f>$C$43-$C$11-$C$15</f>
        <v>0</v>
      </c>
      <c r="C50" s="33">
        <f>$C$11</f>
        <v>0</v>
      </c>
      <c r="D50" s="33">
        <f>$C$15</f>
        <v>0</v>
      </c>
      <c r="E50" s="218">
        <f>SUM(B50+C50+D50)</f>
        <v>0</v>
      </c>
      <c r="F50" s="111"/>
      <c r="G50" s="111"/>
      <c r="H50" s="111"/>
      <c r="I50" s="111"/>
      <c r="J50" s="111"/>
    </row>
    <row r="51" spans="1:10" x14ac:dyDescent="0.25">
      <c r="A51" s="217" t="s">
        <v>295</v>
      </c>
      <c r="B51" s="32">
        <f>$D$43-$D$11-$D$15</f>
        <v>0</v>
      </c>
      <c r="C51" s="33">
        <f>$D$11</f>
        <v>0</v>
      </c>
      <c r="D51" s="33">
        <f>$D$15</f>
        <v>0</v>
      </c>
      <c r="E51" s="218">
        <f t="shared" ref="E51:E55" si="25">SUM(B51+C51+D51)</f>
        <v>0</v>
      </c>
      <c r="F51" s="111"/>
      <c r="G51" s="111"/>
      <c r="H51" s="111"/>
      <c r="I51" s="111"/>
      <c r="J51" s="111"/>
    </row>
    <row r="52" spans="1:10" x14ac:dyDescent="0.25">
      <c r="A52" s="217" t="s">
        <v>296</v>
      </c>
      <c r="B52" s="32">
        <f>$E$43-$E$11-$E$15</f>
        <v>0</v>
      </c>
      <c r="C52" s="33">
        <f>$E$11</f>
        <v>0</v>
      </c>
      <c r="D52" s="33">
        <f>$E$15</f>
        <v>0</v>
      </c>
      <c r="E52" s="218">
        <f t="shared" si="25"/>
        <v>0</v>
      </c>
      <c r="F52" s="111"/>
      <c r="G52" s="111"/>
      <c r="H52" s="111"/>
      <c r="I52" s="111"/>
      <c r="J52" s="111"/>
    </row>
    <row r="53" spans="1:10" x14ac:dyDescent="0.25">
      <c r="A53" s="217" t="s">
        <v>297</v>
      </c>
      <c r="B53" s="32">
        <f>$F$43-$F$11-$F$15</f>
        <v>0</v>
      </c>
      <c r="C53" s="33">
        <f>$F$11</f>
        <v>0</v>
      </c>
      <c r="D53" s="33">
        <f>$F$15</f>
        <v>0</v>
      </c>
      <c r="E53" s="218">
        <f t="shared" si="25"/>
        <v>0</v>
      </c>
      <c r="F53" s="111"/>
      <c r="G53" s="111"/>
      <c r="H53" s="111"/>
      <c r="I53" s="111"/>
      <c r="J53" s="111"/>
    </row>
    <row r="54" spans="1:10" x14ac:dyDescent="0.25">
      <c r="A54" s="219" t="s">
        <v>88</v>
      </c>
      <c r="B54" s="32">
        <f>$G$43-$G$11-$G$15</f>
        <v>0</v>
      </c>
      <c r="C54" s="33">
        <f>$G$11</f>
        <v>0</v>
      </c>
      <c r="D54" s="33">
        <f>$G$15</f>
        <v>0</v>
      </c>
      <c r="E54" s="218">
        <f t="shared" si="25"/>
        <v>0</v>
      </c>
      <c r="F54" s="111"/>
      <c r="G54" s="111"/>
      <c r="H54" s="111"/>
      <c r="I54" s="111"/>
      <c r="J54" s="111"/>
    </row>
    <row r="55" spans="1:10" x14ac:dyDescent="0.25">
      <c r="A55" s="220" t="s">
        <v>89</v>
      </c>
      <c r="B55" s="32">
        <f>$H$43-$H$11-$H$15</f>
        <v>0</v>
      </c>
      <c r="C55" s="33">
        <f>$H$11</f>
        <v>0</v>
      </c>
      <c r="D55" s="33">
        <f>$H$15</f>
        <v>0</v>
      </c>
      <c r="E55" s="218">
        <f t="shared" si="25"/>
        <v>0</v>
      </c>
      <c r="F55" s="111"/>
      <c r="G55" s="111"/>
      <c r="H55" s="111"/>
      <c r="I55" s="111"/>
      <c r="J55" s="111"/>
    </row>
    <row r="56" spans="1:10" x14ac:dyDescent="0.25">
      <c r="A56" s="221" t="s">
        <v>117</v>
      </c>
      <c r="B56" s="34">
        <f>SUM(B50:B55)</f>
        <v>0</v>
      </c>
      <c r="C56" s="34">
        <f>SUM(C50:C55)</f>
        <v>0</v>
      </c>
      <c r="D56" s="34">
        <f>SUM(D50:D55)</f>
        <v>0</v>
      </c>
      <c r="E56" s="34">
        <f>SUM(E50:E55)</f>
        <v>0</v>
      </c>
      <c r="F56" s="111"/>
      <c r="G56" s="116"/>
      <c r="H56" s="111"/>
      <c r="I56" s="111"/>
      <c r="J56" s="111"/>
    </row>
    <row r="57" spans="1:10" ht="13.8" thickBot="1" x14ac:dyDescent="0.3">
      <c r="A57" s="313"/>
      <c r="B57" s="313"/>
      <c r="C57" s="313"/>
      <c r="D57" s="202"/>
      <c r="E57" s="205"/>
      <c r="F57" s="202"/>
      <c r="G57" s="205"/>
      <c r="H57" s="205"/>
      <c r="I57" s="205"/>
      <c r="J57" s="205"/>
    </row>
    <row r="58" spans="1:10" ht="31.2" thickBot="1" x14ac:dyDescent="0.35">
      <c r="A58" s="314" t="s">
        <v>85</v>
      </c>
      <c r="B58" s="329" t="s">
        <v>314</v>
      </c>
      <c r="C58" s="328" t="s">
        <v>86</v>
      </c>
      <c r="D58" s="116"/>
      <c r="E58" s="222" t="s">
        <v>91</v>
      </c>
      <c r="F58" s="285"/>
      <c r="G58" s="223" t="s">
        <v>92</v>
      </c>
      <c r="H58" s="199"/>
      <c r="I58" s="199"/>
      <c r="J58" s="4"/>
    </row>
    <row r="59" spans="1:10" ht="15" x14ac:dyDescent="0.25">
      <c r="A59" s="308" t="s">
        <v>87</v>
      </c>
      <c r="B59" s="331">
        <v>14.11</v>
      </c>
      <c r="C59" s="332">
        <f>SUM(B59)</f>
        <v>14.11</v>
      </c>
      <c r="D59" s="224"/>
      <c r="E59" s="225">
        <f>E50*$B$59</f>
        <v>0</v>
      </c>
      <c r="F59" s="286"/>
      <c r="G59" s="226">
        <f>SUM(E59)</f>
        <v>0</v>
      </c>
      <c r="H59" s="205"/>
      <c r="I59" s="205"/>
      <c r="J59" s="5"/>
    </row>
    <row r="60" spans="1:10" ht="15" x14ac:dyDescent="0.25">
      <c r="A60" s="309" t="s">
        <v>295</v>
      </c>
      <c r="B60" s="331">
        <v>28.02</v>
      </c>
      <c r="C60" s="333">
        <f t="shared" ref="C60:C64" si="26">SUM(B60)</f>
        <v>28.02</v>
      </c>
      <c r="D60" s="224"/>
      <c r="E60" s="225">
        <f>E51*$B$60</f>
        <v>0</v>
      </c>
      <c r="F60" s="286"/>
      <c r="G60" s="226">
        <f t="shared" ref="G60:G64" si="27">SUM(E60)</f>
        <v>0</v>
      </c>
      <c r="H60" s="205"/>
      <c r="I60" s="205"/>
      <c r="J60" s="5"/>
    </row>
    <row r="61" spans="1:10" ht="15" x14ac:dyDescent="0.25">
      <c r="A61" s="309" t="s">
        <v>296</v>
      </c>
      <c r="B61" s="331">
        <v>10.84</v>
      </c>
      <c r="C61" s="333">
        <f t="shared" si="26"/>
        <v>10.84</v>
      </c>
      <c r="D61" s="224"/>
      <c r="E61" s="225">
        <f>E52*$B$61</f>
        <v>0</v>
      </c>
      <c r="F61" s="286"/>
      <c r="G61" s="226">
        <f t="shared" si="27"/>
        <v>0</v>
      </c>
      <c r="H61" s="205"/>
      <c r="I61" s="205"/>
      <c r="J61" s="5"/>
    </row>
    <row r="62" spans="1:10" ht="15" x14ac:dyDescent="0.25">
      <c r="A62" s="309" t="s">
        <v>297</v>
      </c>
      <c r="B62" s="331">
        <v>150</v>
      </c>
      <c r="C62" s="333">
        <f t="shared" si="26"/>
        <v>150</v>
      </c>
      <c r="D62" s="224"/>
      <c r="E62" s="225">
        <f>E53*$B$62</f>
        <v>0</v>
      </c>
      <c r="F62" s="286"/>
      <c r="G62" s="226">
        <f t="shared" si="27"/>
        <v>0</v>
      </c>
      <c r="H62" s="205"/>
      <c r="I62" s="205"/>
      <c r="J62" s="5"/>
    </row>
    <row r="63" spans="1:10" x14ac:dyDescent="0.25">
      <c r="A63" s="310" t="s">
        <v>88</v>
      </c>
      <c r="B63" s="331">
        <v>16.39</v>
      </c>
      <c r="C63" s="333">
        <f t="shared" si="26"/>
        <v>16.39</v>
      </c>
      <c r="D63" s="21"/>
      <c r="E63" s="225">
        <f>E54*$B$63</f>
        <v>0</v>
      </c>
      <c r="F63" s="287"/>
      <c r="G63" s="226">
        <f t="shared" si="27"/>
        <v>0</v>
      </c>
      <c r="H63" s="205"/>
      <c r="I63" s="205"/>
      <c r="J63" s="5"/>
    </row>
    <row r="64" spans="1:10" x14ac:dyDescent="0.25">
      <c r="A64" s="310" t="s">
        <v>89</v>
      </c>
      <c r="B64" s="331">
        <v>4.28</v>
      </c>
      <c r="C64" s="333">
        <f t="shared" si="26"/>
        <v>4.28</v>
      </c>
      <c r="D64" s="21"/>
      <c r="E64" s="225">
        <f>E55*$B$64</f>
        <v>0</v>
      </c>
      <c r="F64" s="312"/>
      <c r="G64" s="226">
        <f t="shared" si="27"/>
        <v>0</v>
      </c>
      <c r="H64" s="205"/>
      <c r="I64" s="205"/>
      <c r="J64" s="5"/>
    </row>
    <row r="65" spans="1:10" x14ac:dyDescent="0.25">
      <c r="A65" s="330" t="s">
        <v>315</v>
      </c>
      <c r="B65" s="311"/>
      <c r="C65" s="21"/>
      <c r="D65" s="21"/>
      <c r="E65" s="315"/>
      <c r="F65" s="312"/>
      <c r="G65" s="316"/>
      <c r="H65" s="205"/>
      <c r="I65" s="205"/>
      <c r="J65" s="5"/>
    </row>
    <row r="66" spans="1:10" x14ac:dyDescent="0.25">
      <c r="A66" s="111"/>
      <c r="B66" s="111"/>
      <c r="C66" s="111"/>
      <c r="D66" s="111"/>
      <c r="E66" s="284">
        <f>SUM(E59:E64)</f>
        <v>0</v>
      </c>
      <c r="F66" s="288"/>
      <c r="G66" s="227">
        <f>SUM(G59:G64)</f>
        <v>0</v>
      </c>
      <c r="J66" s="111"/>
    </row>
    <row r="67" spans="1:10" x14ac:dyDescent="0.25">
      <c r="A67" s="202"/>
      <c r="B67" s="205"/>
      <c r="C67" s="205"/>
      <c r="D67" s="228" t="s">
        <v>224</v>
      </c>
      <c r="E67" s="341">
        <f>+Comparison!C28+Comparison!C29</f>
        <v>0</v>
      </c>
      <c r="F67" s="342"/>
      <c r="G67" s="343">
        <f>SUM(E67)</f>
        <v>0</v>
      </c>
      <c r="J67" s="229"/>
    </row>
    <row r="68" spans="1:10" ht="13.8" thickBot="1" x14ac:dyDescent="0.3">
      <c r="A68" s="111"/>
      <c r="B68" s="111"/>
      <c r="C68" s="111"/>
      <c r="D68" s="230" t="s">
        <v>225</v>
      </c>
      <c r="E68" s="344">
        <f>SUM(E66-E67)</f>
        <v>0</v>
      </c>
      <c r="F68" s="345"/>
      <c r="G68" s="346">
        <f>SUM(E68)</f>
        <v>0</v>
      </c>
      <c r="J68" s="111"/>
    </row>
    <row r="69" spans="1:10" x14ac:dyDescent="0.25">
      <c r="A69" s="111"/>
      <c r="B69" s="111"/>
      <c r="C69" s="111"/>
      <c r="D69" s="111"/>
      <c r="E69" s="111"/>
      <c r="F69" s="111"/>
      <c r="G69" s="111"/>
      <c r="H69" s="111"/>
      <c r="I69" s="111"/>
      <c r="J69" s="111"/>
    </row>
    <row r="70" spans="1:10" x14ac:dyDescent="0.25">
      <c r="A70" s="111"/>
      <c r="B70" s="111"/>
      <c r="C70" s="111"/>
      <c r="D70" s="111"/>
      <c r="E70" s="111"/>
      <c r="F70" s="111"/>
      <c r="G70" s="111"/>
      <c r="H70" s="111"/>
      <c r="I70" s="111"/>
      <c r="J70" s="111"/>
    </row>
    <row r="71" spans="1:10" x14ac:dyDescent="0.25">
      <c r="A71" s="111"/>
      <c r="B71" s="111"/>
      <c r="C71" s="111"/>
      <c r="D71" s="111"/>
      <c r="E71" s="111"/>
      <c r="F71" s="111"/>
      <c r="G71" s="111"/>
      <c r="H71" s="111"/>
      <c r="I71" s="111"/>
      <c r="J71" s="111"/>
    </row>
    <row r="72" spans="1:10" x14ac:dyDescent="0.25">
      <c r="A72" s="111"/>
      <c r="B72" s="111"/>
      <c r="C72" s="111"/>
      <c r="D72" s="111"/>
      <c r="E72" s="111"/>
      <c r="F72" s="111"/>
      <c r="G72" s="111"/>
      <c r="H72" s="111"/>
      <c r="I72" s="111"/>
      <c r="J72" s="111"/>
    </row>
    <row r="73" spans="1:10" x14ac:dyDescent="0.25">
      <c r="A73" s="111"/>
      <c r="B73" s="111"/>
      <c r="C73" s="111"/>
      <c r="D73" s="111"/>
      <c r="E73" s="111"/>
      <c r="F73" s="111"/>
      <c r="G73" s="111"/>
      <c r="H73" s="111"/>
      <c r="I73" s="111"/>
      <c r="J73" s="111"/>
    </row>
    <row r="74" spans="1:10" x14ac:dyDescent="0.25">
      <c r="A74" s="111"/>
      <c r="B74" s="111"/>
      <c r="C74" s="111"/>
      <c r="D74" s="111"/>
      <c r="E74" s="111"/>
      <c r="F74" s="111"/>
      <c r="G74" s="111"/>
      <c r="H74" s="111"/>
      <c r="I74" s="111"/>
      <c r="J74" s="111"/>
    </row>
    <row r="93" spans="1:10" x14ac:dyDescent="0.25">
      <c r="A93" s="5"/>
      <c r="B93" s="5"/>
      <c r="C93" s="5"/>
      <c r="D93" s="5"/>
      <c r="G93" s="5"/>
      <c r="J93" s="5"/>
    </row>
    <row r="94" spans="1:10" x14ac:dyDescent="0.25">
      <c r="A94" s="5"/>
      <c r="B94" s="5"/>
      <c r="C94" s="5"/>
      <c r="D94" s="5"/>
      <c r="E94" s="5"/>
    </row>
  </sheetData>
  <sheetProtection password="B4E3" sheet="1" objects="1" scenarios="1"/>
  <mergeCells count="11">
    <mergeCell ref="B7:E7"/>
    <mergeCell ref="B1:C1"/>
    <mergeCell ref="B2:C2"/>
    <mergeCell ref="B3:C3"/>
    <mergeCell ref="B4:C4"/>
    <mergeCell ref="B5:C5"/>
    <mergeCell ref="A30:B30"/>
    <mergeCell ref="A28:B28"/>
    <mergeCell ref="A29:B29"/>
    <mergeCell ref="C8:H8"/>
    <mergeCell ref="J8:P8"/>
  </mergeCells>
  <phoneticPr fontId="0" type="noConversion"/>
  <conditionalFormatting sqref="E50:E55">
    <cfRule type="cellIs" dxfId="0" priority="1" stopIfTrue="1" operator="lessThan">
      <formula>0</formula>
    </cfRule>
  </conditionalFormatting>
  <dataValidations disablePrompts="1" xWindow="374" yWindow="700" count="2">
    <dataValidation showInputMessage="1" showErrorMessage="1" promptTitle="County Interim Rate" sqref="B59:B62 B64:B65" xr:uid="{00000000-0002-0000-0200-000000000000}"/>
    <dataValidation allowBlank="1" showInputMessage="1" showErrorMessage="1" sqref="D50:D55" xr:uid="{00000000-0002-0000-0200-000001000000}"/>
  </dataValidations>
  <printOptions horizontalCentered="1" headings="1"/>
  <pageMargins left="0.5" right="0.5" top="0.51" bottom="0.55000000000000004" header="0.28000000000000003" footer="0.34"/>
  <pageSetup paperSize="5" scale="61" orientation="landscape" r:id="rId1"/>
  <headerFooter alignWithMargins="0">
    <oddHeader>&amp;L&amp;8State of California - Health and Human Servies Agency&amp;R&amp;8Department of Health Care Services</oddHeader>
    <oddFooter>&amp;L&amp;8MC 6310 (04/15) &amp;F - &amp;A</oddFooter>
  </headerFooter>
  <rowBreaks count="1" manualBreakCount="1">
    <brk id="48" max="15" man="1"/>
  </rowBreaks>
  <colBreaks count="1" manualBreakCount="1">
    <brk id="16" max="93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T156"/>
  <sheetViews>
    <sheetView tabSelected="1" topLeftCell="C137" zoomScaleNormal="100" workbookViewId="0">
      <selection activeCell="O13" sqref="O13"/>
    </sheetView>
  </sheetViews>
  <sheetFormatPr defaultColWidth="9.109375" defaultRowHeight="13.2" x14ac:dyDescent="0.25"/>
  <cols>
    <col min="1" max="1" width="9.109375" style="37"/>
    <col min="2" max="2" width="55.109375" style="263" bestFit="1" customWidth="1"/>
    <col min="3" max="3" width="16.6640625" style="58" customWidth="1"/>
    <col min="4" max="4" width="13.44140625" style="37" customWidth="1"/>
    <col min="5" max="5" width="16.6640625" style="58" customWidth="1"/>
    <col min="6" max="6" width="13.33203125" style="37" customWidth="1"/>
    <col min="7" max="7" width="16.6640625" style="58" customWidth="1"/>
    <col min="8" max="8" width="12.6640625" style="37" customWidth="1"/>
    <col min="9" max="9" width="16.6640625" style="272" customWidth="1"/>
    <col min="10" max="10" width="13" style="272" customWidth="1"/>
    <col min="11" max="11" width="16.6640625" style="272" customWidth="1"/>
    <col min="12" max="12" width="11.33203125" style="272" customWidth="1"/>
    <col min="13" max="13" width="16.6640625" style="272" customWidth="1"/>
    <col min="14" max="14" width="12.6640625" style="272" customWidth="1"/>
    <col min="15" max="254" width="9.109375" style="272"/>
    <col min="255" max="16384" width="9.109375" style="37"/>
  </cols>
  <sheetData>
    <row r="1" spans="1:254" ht="13.8" x14ac:dyDescent="0.3">
      <c r="A1" s="35"/>
      <c r="B1" s="256"/>
      <c r="C1" s="55"/>
      <c r="D1" s="36"/>
      <c r="E1" s="59"/>
      <c r="F1"/>
      <c r="H1"/>
    </row>
    <row r="2" spans="1:254" ht="14.4" x14ac:dyDescent="0.3">
      <c r="A2" s="35"/>
      <c r="B2" s="257" t="s">
        <v>240</v>
      </c>
      <c r="C2" s="374"/>
      <c r="D2" s="375"/>
      <c r="E2" s="60"/>
      <c r="G2" s="62"/>
      <c r="H2" s="38"/>
    </row>
    <row r="3" spans="1:254" ht="14.4" x14ac:dyDescent="0.3">
      <c r="A3" s="35"/>
      <c r="B3" s="258" t="s">
        <v>312</v>
      </c>
      <c r="C3" s="374"/>
      <c r="D3" s="375"/>
      <c r="E3" s="60"/>
      <c r="F3" s="14"/>
      <c r="G3" s="63"/>
      <c r="H3" s="14"/>
    </row>
    <row r="4" spans="1:254" ht="14.4" x14ac:dyDescent="0.3">
      <c r="A4" s="35"/>
      <c r="B4" s="259" t="s">
        <v>333</v>
      </c>
      <c r="C4" s="374"/>
      <c r="D4" s="375"/>
      <c r="E4" s="60"/>
      <c r="F4" s="14"/>
      <c r="G4" s="63"/>
      <c r="H4" s="14"/>
    </row>
    <row r="5" spans="1:254" ht="14.4" x14ac:dyDescent="0.3">
      <c r="A5" s="35"/>
      <c r="B5" s="259"/>
      <c r="C5" s="374"/>
      <c r="D5" s="375"/>
      <c r="E5" s="60"/>
      <c r="F5" s="14"/>
      <c r="G5" s="63"/>
      <c r="H5" s="14"/>
    </row>
    <row r="6" spans="1:254" ht="15" customHeight="1" x14ac:dyDescent="0.25">
      <c r="A6" s="54" t="s">
        <v>144</v>
      </c>
      <c r="B6" s="376" t="str">
        <f>IF(ISBLANK('7990NTP-P'!B1),"",'7990NTP-P'!B1)</f>
        <v>Los Angeles</v>
      </c>
      <c r="C6" s="377" t="s">
        <v>145</v>
      </c>
      <c r="D6" s="378" t="str">
        <f>(IF(ISBLANK('7990NTP-P'!B3),"",'7990NTP-P'!B3))</f>
        <v/>
      </c>
      <c r="E6" s="59"/>
      <c r="F6"/>
    </row>
    <row r="7" spans="1:254" ht="17.25" customHeight="1" x14ac:dyDescent="0.25">
      <c r="A7" s="54" t="s">
        <v>146</v>
      </c>
      <c r="B7" s="376" t="str">
        <f>(IF(ISBLANK('7990NTP-P'!B2),"",'7990NTP-P'!B2))</f>
        <v/>
      </c>
      <c r="C7" s="379" t="s">
        <v>183</v>
      </c>
      <c r="D7" s="378" t="str">
        <f>(IF(ISBLANK('7990NTP-P'!B4),"",'7990NTP-P'!B4))</f>
        <v/>
      </c>
      <c r="E7" s="61"/>
    </row>
    <row r="8" spans="1:254" ht="13.8" x14ac:dyDescent="0.25">
      <c r="A8" s="40"/>
      <c r="B8" s="380"/>
      <c r="C8" s="381"/>
      <c r="D8" s="382"/>
      <c r="E8" s="21"/>
      <c r="F8" s="2"/>
      <c r="G8" s="64"/>
      <c r="H8" s="3"/>
    </row>
    <row r="9" spans="1:254" customFormat="1" x14ac:dyDescent="0.25">
      <c r="B9" s="42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4"/>
      <c r="EK9" s="274"/>
      <c r="EL9" s="274"/>
      <c r="EM9" s="274"/>
      <c r="EN9" s="274"/>
      <c r="EO9" s="274"/>
      <c r="EP9" s="274"/>
      <c r="EQ9" s="274"/>
      <c r="ER9" s="274"/>
      <c r="ES9" s="274"/>
      <c r="ET9" s="274"/>
      <c r="EU9" s="274"/>
      <c r="EV9" s="274"/>
      <c r="EW9" s="274"/>
      <c r="EX9" s="274"/>
      <c r="EY9" s="274"/>
      <c r="EZ9" s="274"/>
      <c r="FA9" s="274"/>
      <c r="FB9" s="274"/>
      <c r="FC9" s="274"/>
      <c r="FD9" s="274"/>
      <c r="FE9" s="274"/>
      <c r="FF9" s="274"/>
      <c r="FG9" s="274"/>
      <c r="FH9" s="274"/>
      <c r="FI9" s="274"/>
      <c r="FJ9" s="274"/>
      <c r="FK9" s="274"/>
      <c r="FL9" s="274"/>
      <c r="FM9" s="274"/>
      <c r="FN9" s="274"/>
      <c r="FO9" s="274"/>
      <c r="FP9" s="274"/>
      <c r="FQ9" s="274"/>
      <c r="FR9" s="274"/>
      <c r="FS9" s="274"/>
      <c r="FT9" s="274"/>
      <c r="FU9" s="274"/>
      <c r="FV9" s="274"/>
      <c r="FW9" s="274"/>
      <c r="FX9" s="274"/>
      <c r="FY9" s="274"/>
      <c r="FZ9" s="274"/>
      <c r="GA9" s="274"/>
      <c r="GB9" s="274"/>
      <c r="GC9" s="274"/>
      <c r="GD9" s="274"/>
      <c r="GE9" s="274"/>
      <c r="GF9" s="274"/>
      <c r="GG9" s="274"/>
      <c r="GH9" s="274"/>
      <c r="GI9" s="274"/>
      <c r="GJ9" s="274"/>
      <c r="GK9" s="274"/>
      <c r="GL9" s="274"/>
      <c r="GM9" s="274"/>
      <c r="GN9" s="274"/>
      <c r="GO9" s="274"/>
      <c r="GP9" s="274"/>
      <c r="GQ9" s="274"/>
      <c r="GR9" s="274"/>
      <c r="GS9" s="274"/>
      <c r="GT9" s="274"/>
      <c r="GU9" s="274"/>
      <c r="GV9" s="274"/>
      <c r="GW9" s="274"/>
      <c r="GX9" s="274"/>
      <c r="GY9" s="274"/>
      <c r="GZ9" s="274"/>
      <c r="HA9" s="274"/>
      <c r="HB9" s="274"/>
      <c r="HC9" s="274"/>
      <c r="HD9" s="274"/>
      <c r="HE9" s="274"/>
      <c r="HF9" s="274"/>
      <c r="HG9" s="274"/>
      <c r="HH9" s="274"/>
      <c r="HI9" s="274"/>
      <c r="HJ9" s="274"/>
      <c r="HK9" s="274"/>
      <c r="HL9" s="274"/>
      <c r="HM9" s="274"/>
      <c r="HN9" s="274"/>
      <c r="HO9" s="274"/>
      <c r="HP9" s="274"/>
      <c r="HQ9" s="274"/>
      <c r="HR9" s="274"/>
      <c r="HS9" s="274"/>
      <c r="HT9" s="274"/>
      <c r="HU9" s="274"/>
      <c r="HV9" s="274"/>
      <c r="HW9" s="274"/>
      <c r="HX9" s="274"/>
      <c r="HY9" s="274"/>
      <c r="HZ9" s="274"/>
      <c r="IA9" s="274"/>
      <c r="IB9" s="274"/>
      <c r="IC9" s="274"/>
      <c r="ID9" s="274"/>
      <c r="IE9" s="274"/>
      <c r="IF9" s="274"/>
      <c r="IG9" s="274"/>
      <c r="IH9" s="274"/>
      <c r="II9" s="274"/>
      <c r="IJ9" s="274"/>
      <c r="IK9" s="274"/>
      <c r="IL9" s="274"/>
      <c r="IM9" s="274"/>
      <c r="IN9" s="274"/>
      <c r="IO9" s="274"/>
      <c r="IP9" s="274"/>
      <c r="IQ9" s="274"/>
      <c r="IR9" s="274"/>
      <c r="IS9" s="274"/>
      <c r="IT9" s="274"/>
    </row>
    <row r="10" spans="1:254" customFormat="1" x14ac:dyDescent="0.25">
      <c r="B10" s="42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4"/>
      <c r="DT10" s="274"/>
      <c r="DU10" s="274"/>
      <c r="DV10" s="274"/>
      <c r="DW10" s="274"/>
      <c r="DX10" s="274"/>
      <c r="DY10" s="274"/>
      <c r="DZ10" s="274"/>
      <c r="EA10" s="274"/>
      <c r="EB10" s="274"/>
      <c r="EC10" s="274"/>
      <c r="ED10" s="274"/>
      <c r="EE10" s="274"/>
      <c r="EF10" s="274"/>
      <c r="EG10" s="274"/>
      <c r="EH10" s="274"/>
      <c r="EI10" s="274"/>
      <c r="EJ10" s="274"/>
      <c r="EK10" s="274"/>
      <c r="EL10" s="274"/>
      <c r="EM10" s="274"/>
      <c r="EN10" s="274"/>
      <c r="EO10" s="274"/>
      <c r="EP10" s="274"/>
      <c r="EQ10" s="274"/>
      <c r="ER10" s="274"/>
      <c r="ES10" s="274"/>
      <c r="ET10" s="274"/>
      <c r="EU10" s="274"/>
      <c r="EV10" s="274"/>
      <c r="EW10" s="274"/>
      <c r="EX10" s="274"/>
      <c r="EY10" s="274"/>
      <c r="EZ10" s="274"/>
      <c r="FA10" s="274"/>
      <c r="FB10" s="274"/>
      <c r="FC10" s="274"/>
      <c r="FD10" s="274"/>
      <c r="FE10" s="274"/>
      <c r="FF10" s="274"/>
      <c r="FG10" s="274"/>
      <c r="FH10" s="274"/>
      <c r="FI10" s="274"/>
      <c r="FJ10" s="274"/>
      <c r="FK10" s="274"/>
      <c r="FL10" s="274"/>
      <c r="FM10" s="274"/>
      <c r="FN10" s="274"/>
      <c r="FO10" s="274"/>
      <c r="FP10" s="274"/>
      <c r="FQ10" s="274"/>
      <c r="FR10" s="274"/>
      <c r="FS10" s="274"/>
      <c r="FT10" s="274"/>
      <c r="FU10" s="274"/>
      <c r="FV10" s="274"/>
      <c r="FW10" s="274"/>
      <c r="FX10" s="274"/>
      <c r="FY10" s="274"/>
      <c r="FZ10" s="274"/>
      <c r="GA10" s="274"/>
      <c r="GB10" s="274"/>
      <c r="GC10" s="274"/>
      <c r="GD10" s="274"/>
      <c r="GE10" s="274"/>
      <c r="GF10" s="274"/>
      <c r="GG10" s="274"/>
      <c r="GH10" s="274"/>
      <c r="GI10" s="274"/>
      <c r="GJ10" s="274"/>
      <c r="GK10" s="274"/>
      <c r="GL10" s="274"/>
      <c r="GM10" s="274"/>
      <c r="GN10" s="274"/>
      <c r="GO10" s="274"/>
      <c r="GP10" s="274"/>
      <c r="GQ10" s="274"/>
      <c r="GR10" s="274"/>
      <c r="GS10" s="274"/>
      <c r="GT10" s="274"/>
      <c r="GU10" s="274"/>
      <c r="GV10" s="274"/>
      <c r="GW10" s="274"/>
      <c r="GX10" s="274"/>
      <c r="GY10" s="274"/>
      <c r="GZ10" s="274"/>
      <c r="HA10" s="274"/>
      <c r="HB10" s="274"/>
      <c r="HC10" s="274"/>
      <c r="HD10" s="274"/>
      <c r="HE10" s="274"/>
      <c r="HF10" s="274"/>
      <c r="HG10" s="274"/>
      <c r="HH10" s="274"/>
      <c r="HI10" s="274"/>
      <c r="HJ10" s="274"/>
      <c r="HK10" s="274"/>
      <c r="HL10" s="274"/>
      <c r="HM10" s="274"/>
      <c r="HN10" s="274"/>
      <c r="HO10" s="274"/>
      <c r="HP10" s="274"/>
      <c r="HQ10" s="274"/>
      <c r="HR10" s="274"/>
      <c r="HS10" s="274"/>
      <c r="HT10" s="274"/>
      <c r="HU10" s="274"/>
      <c r="HV10" s="274"/>
      <c r="HW10" s="274"/>
      <c r="HX10" s="274"/>
      <c r="HY10" s="274"/>
      <c r="HZ10" s="274"/>
      <c r="IA10" s="274"/>
      <c r="IB10" s="274"/>
      <c r="IC10" s="274"/>
      <c r="ID10" s="274"/>
      <c r="IE10" s="274"/>
      <c r="IF10" s="274"/>
      <c r="IG10" s="274"/>
      <c r="IH10" s="274"/>
      <c r="II10" s="274"/>
      <c r="IJ10" s="274"/>
      <c r="IK10" s="274"/>
      <c r="IL10" s="274"/>
      <c r="IM10" s="274"/>
      <c r="IN10" s="274"/>
      <c r="IO10" s="274"/>
      <c r="IP10" s="274"/>
      <c r="IQ10" s="274"/>
      <c r="IR10" s="274"/>
      <c r="IS10" s="274"/>
      <c r="IT10" s="274"/>
    </row>
    <row r="11" spans="1:254" customFormat="1" x14ac:dyDescent="0.25">
      <c r="B11" s="42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  <c r="CO11" s="274"/>
      <c r="CP11" s="274"/>
      <c r="CQ11" s="274"/>
      <c r="CR11" s="274"/>
      <c r="CS11" s="274"/>
      <c r="CT11" s="274"/>
      <c r="CU11" s="274"/>
      <c r="CV11" s="274"/>
      <c r="CW11" s="274"/>
      <c r="CX11" s="274"/>
      <c r="CY11" s="274"/>
      <c r="CZ11" s="274"/>
      <c r="DA11" s="274"/>
      <c r="DB11" s="274"/>
      <c r="DC11" s="274"/>
      <c r="DD11" s="274"/>
      <c r="DE11" s="274"/>
      <c r="DF11" s="274"/>
      <c r="DG11" s="274"/>
      <c r="DH11" s="274"/>
      <c r="DI11" s="274"/>
      <c r="DJ11" s="274"/>
      <c r="DK11" s="274"/>
      <c r="DL11" s="274"/>
      <c r="DM11" s="274"/>
      <c r="DN11" s="274"/>
      <c r="DO11" s="274"/>
      <c r="DP11" s="274"/>
      <c r="DQ11" s="274"/>
      <c r="DR11" s="274"/>
      <c r="DS11" s="274"/>
      <c r="DT11" s="274"/>
      <c r="DU11" s="274"/>
      <c r="DV11" s="274"/>
      <c r="DW11" s="274"/>
      <c r="DX11" s="274"/>
      <c r="DY11" s="274"/>
      <c r="DZ11" s="274"/>
      <c r="EA11" s="274"/>
      <c r="EB11" s="274"/>
      <c r="EC11" s="274"/>
      <c r="ED11" s="274"/>
      <c r="EE11" s="274"/>
      <c r="EF11" s="274"/>
      <c r="EG11" s="274"/>
      <c r="EH11" s="274"/>
      <c r="EI11" s="274"/>
      <c r="EJ11" s="274"/>
      <c r="EK11" s="274"/>
      <c r="EL11" s="274"/>
      <c r="EM11" s="274"/>
      <c r="EN11" s="274"/>
      <c r="EO11" s="274"/>
      <c r="EP11" s="274"/>
      <c r="EQ11" s="274"/>
      <c r="ER11" s="274"/>
      <c r="ES11" s="274"/>
      <c r="ET11" s="274"/>
      <c r="EU11" s="274"/>
      <c r="EV11" s="274"/>
      <c r="EW11" s="274"/>
      <c r="EX11" s="274"/>
      <c r="EY11" s="274"/>
      <c r="EZ11" s="274"/>
      <c r="FA11" s="274"/>
      <c r="FB11" s="274"/>
      <c r="FC11" s="274"/>
      <c r="FD11" s="274"/>
      <c r="FE11" s="274"/>
      <c r="FF11" s="274"/>
      <c r="FG11" s="274"/>
      <c r="FH11" s="274"/>
      <c r="FI11" s="274"/>
      <c r="FJ11" s="274"/>
      <c r="FK11" s="274"/>
      <c r="FL11" s="274"/>
      <c r="FM11" s="274"/>
      <c r="FN11" s="274"/>
      <c r="FO11" s="274"/>
      <c r="FP11" s="274"/>
      <c r="FQ11" s="274"/>
      <c r="FR11" s="274"/>
      <c r="FS11" s="274"/>
      <c r="FT11" s="274"/>
      <c r="FU11" s="274"/>
      <c r="FV11" s="274"/>
      <c r="FW11" s="274"/>
      <c r="FX11" s="274"/>
      <c r="FY11" s="274"/>
      <c r="FZ11" s="274"/>
      <c r="GA11" s="274"/>
      <c r="GB11" s="274"/>
      <c r="GC11" s="274"/>
      <c r="GD11" s="274"/>
      <c r="GE11" s="274"/>
      <c r="GF11" s="274"/>
      <c r="GG11" s="274"/>
      <c r="GH11" s="274"/>
      <c r="GI11" s="274"/>
      <c r="GJ11" s="274"/>
      <c r="GK11" s="274"/>
      <c r="GL11" s="274"/>
      <c r="GM11" s="274"/>
      <c r="GN11" s="274"/>
      <c r="GO11" s="274"/>
      <c r="GP11" s="274"/>
      <c r="GQ11" s="274"/>
      <c r="GR11" s="274"/>
      <c r="GS11" s="274"/>
      <c r="GT11" s="274"/>
      <c r="GU11" s="274"/>
      <c r="GV11" s="274"/>
      <c r="GW11" s="274"/>
      <c r="GX11" s="274"/>
      <c r="GY11" s="274"/>
      <c r="GZ11" s="274"/>
      <c r="HA11" s="274"/>
      <c r="HB11" s="274"/>
      <c r="HC11" s="274"/>
      <c r="HD11" s="274"/>
      <c r="HE11" s="274"/>
      <c r="HF11" s="274"/>
      <c r="HG11" s="274"/>
      <c r="HH11" s="274"/>
      <c r="HI11" s="274"/>
      <c r="HJ11" s="274"/>
      <c r="HK11" s="274"/>
      <c r="HL11" s="274"/>
      <c r="HM11" s="274"/>
      <c r="HN11" s="274"/>
      <c r="HO11" s="274"/>
      <c r="HP11" s="274"/>
      <c r="HQ11" s="274"/>
      <c r="HR11" s="274"/>
      <c r="HS11" s="274"/>
      <c r="HT11" s="274"/>
      <c r="HU11" s="274"/>
      <c r="HV11" s="274"/>
      <c r="HW11" s="274"/>
      <c r="HX11" s="274"/>
      <c r="HY11" s="274"/>
      <c r="HZ11" s="274"/>
      <c r="IA11" s="274"/>
      <c r="IB11" s="274"/>
      <c r="IC11" s="274"/>
      <c r="ID11" s="274"/>
      <c r="IE11" s="274"/>
      <c r="IF11" s="274"/>
      <c r="IG11" s="274"/>
      <c r="IH11" s="274"/>
      <c r="II11" s="274"/>
      <c r="IJ11" s="274"/>
      <c r="IK11" s="274"/>
      <c r="IL11" s="274"/>
      <c r="IM11" s="274"/>
      <c r="IN11" s="274"/>
      <c r="IO11" s="274"/>
      <c r="IP11" s="274"/>
      <c r="IQ11" s="274"/>
      <c r="IR11" s="274"/>
      <c r="IS11" s="274"/>
      <c r="IT11" s="274"/>
    </row>
    <row r="12" spans="1:254" ht="13.8" x14ac:dyDescent="0.3">
      <c r="A12" s="45"/>
      <c r="B12" s="260"/>
      <c r="C12" s="56"/>
      <c r="D12" s="41"/>
      <c r="E12" s="21"/>
      <c r="F12" s="2"/>
      <c r="G12" s="64"/>
      <c r="H12" s="3"/>
    </row>
    <row r="13" spans="1:254" ht="16.5" customHeight="1" thickBot="1" x14ac:dyDescent="0.35">
      <c r="A13" s="40"/>
      <c r="B13" s="261" t="s">
        <v>147</v>
      </c>
      <c r="C13" s="67"/>
      <c r="D13" s="39"/>
      <c r="E13" s="68"/>
      <c r="F13" s="69"/>
      <c r="G13" s="70"/>
      <c r="H13" s="3"/>
      <c r="J13" s="276"/>
      <c r="K13" s="273"/>
    </row>
    <row r="14" spans="1:254" ht="35.25" customHeight="1" thickBot="1" x14ac:dyDescent="0.3">
      <c r="A14" s="46" t="s">
        <v>148</v>
      </c>
      <c r="B14" s="355" t="s">
        <v>233</v>
      </c>
      <c r="C14" s="356" t="s">
        <v>300</v>
      </c>
      <c r="D14" s="356" t="s">
        <v>169</v>
      </c>
      <c r="E14" s="357" t="s">
        <v>301</v>
      </c>
      <c r="F14" s="356" t="s">
        <v>169</v>
      </c>
      <c r="G14" s="357" t="s">
        <v>302</v>
      </c>
      <c r="H14" s="356" t="s">
        <v>169</v>
      </c>
      <c r="I14" s="357" t="s">
        <v>303</v>
      </c>
      <c r="J14" s="356" t="s">
        <v>169</v>
      </c>
      <c r="K14" s="356" t="s">
        <v>232</v>
      </c>
      <c r="L14" s="356" t="s">
        <v>167</v>
      </c>
      <c r="M14" s="356" t="s">
        <v>138</v>
      </c>
      <c r="N14" s="356" t="s">
        <v>168</v>
      </c>
    </row>
    <row r="15" spans="1:254" ht="13.8" x14ac:dyDescent="0.25">
      <c r="A15" s="48" t="s">
        <v>149</v>
      </c>
      <c r="B15" s="350" t="s">
        <v>201</v>
      </c>
      <c r="C15" s="337">
        <f>ROUNDDOWN('7990NTP-P'!$J$10-('7990NTP-P'!$J$10*0.5),2)</f>
        <v>0</v>
      </c>
      <c r="D15" s="65">
        <f>'7990NTP-P'!$C$10</f>
        <v>0</v>
      </c>
      <c r="E15" s="337">
        <f>ROUNDDOWN('7990NTP-P'!$K$10-('7990NTP-P'!$K$10*0.5),2)</f>
        <v>0</v>
      </c>
      <c r="F15" s="65">
        <f>'7990NTP-P'!$D$10</f>
        <v>0</v>
      </c>
      <c r="G15" s="337">
        <f>ROUNDDOWN('7990NTP-P'!$L$10-('7990NTP-P'!$L$10*0.5),2)</f>
        <v>0</v>
      </c>
      <c r="H15" s="65">
        <f>'7990NTP-P'!$E$10</f>
        <v>0</v>
      </c>
      <c r="I15" s="337">
        <f>ROUNDDOWN('7990NTP-P'!$M$10-('7990NTP-P'!$M$10*0.5),2)</f>
        <v>0</v>
      </c>
      <c r="J15" s="65">
        <f>'7990NTP-P'!$F$10</f>
        <v>0</v>
      </c>
      <c r="K15" s="337">
        <f>ROUNDDOWN('7990NTP-P'!$N$10-('7990NTP-P'!$N$10*0.5),2)</f>
        <v>0</v>
      </c>
      <c r="L15" s="65">
        <f>'7990NTP-P'!$G$10</f>
        <v>0</v>
      </c>
      <c r="M15" s="337">
        <f>ROUNDDOWN('7990NTP-P'!$O$10-('7990NTP-P'!$O$10*0.5),2)</f>
        <v>0</v>
      </c>
      <c r="N15" s="65">
        <f>'7990NTP-P'!$H$10</f>
        <v>0</v>
      </c>
    </row>
    <row r="16" spans="1:254" ht="13.8" x14ac:dyDescent="0.25">
      <c r="A16" s="44" t="s">
        <v>150</v>
      </c>
      <c r="B16" s="351" t="s">
        <v>202</v>
      </c>
      <c r="C16" s="338">
        <f>ROUNDUP('7990NTP-P'!$J$10*0.5,2)</f>
        <v>0</v>
      </c>
      <c r="D16" s="353"/>
      <c r="E16" s="338">
        <f>ROUNDUP('7990NTP-P'!$K$10*0.5,2)</f>
        <v>0</v>
      </c>
      <c r="F16" s="353"/>
      <c r="G16" s="338">
        <f>ROUNDUP('7990NTP-P'!$L$10*0.5,2)</f>
        <v>0</v>
      </c>
      <c r="H16" s="353"/>
      <c r="I16" s="338">
        <f>ROUNDUP('7990NTP-P'!$M$10*0.5,2)</f>
        <v>0</v>
      </c>
      <c r="J16" s="353"/>
      <c r="K16" s="338">
        <f>ROUNDUP('7990NTP-P'!$N$10*0.5,2)</f>
        <v>0</v>
      </c>
      <c r="L16" s="353"/>
      <c r="M16" s="338">
        <f>ROUNDUP('7990NTP-P'!$O$10*0.5,2)</f>
        <v>0</v>
      </c>
      <c r="N16" s="353"/>
    </row>
    <row r="17" spans="1:14" ht="13.8" x14ac:dyDescent="0.25">
      <c r="A17" s="43"/>
      <c r="B17" s="358"/>
      <c r="C17" s="340"/>
      <c r="D17" s="289"/>
      <c r="E17" s="340"/>
      <c r="F17" s="289"/>
      <c r="G17" s="340"/>
      <c r="H17" s="289"/>
      <c r="I17" s="340"/>
      <c r="J17" s="289"/>
      <c r="K17" s="340"/>
      <c r="L17" s="289"/>
      <c r="M17" s="340"/>
      <c r="N17" s="289"/>
    </row>
    <row r="18" spans="1:14" ht="13.8" x14ac:dyDescent="0.25">
      <c r="A18" s="44" t="s">
        <v>151</v>
      </c>
      <c r="B18" s="351" t="s">
        <v>203</v>
      </c>
      <c r="C18" s="338">
        <f>SUM('7990NTP-P'!$J$12*1)</f>
        <v>0</v>
      </c>
      <c r="D18" s="66">
        <f>'7990NTP-P'!$C$12</f>
        <v>0</v>
      </c>
      <c r="E18" s="338">
        <f>SUM('7990NTP-P'!$K$12*1)</f>
        <v>0</v>
      </c>
      <c r="F18" s="66">
        <f>'7990NTP-P'!$D$12</f>
        <v>0</v>
      </c>
      <c r="G18" s="338">
        <f>SUM('7990NTP-P'!$L$12*1)</f>
        <v>0</v>
      </c>
      <c r="H18" s="66">
        <f>'7990NTP-P'!$E$12</f>
        <v>0</v>
      </c>
      <c r="I18" s="338">
        <f>SUM('7990NTP-P'!$M$12*1)</f>
        <v>0</v>
      </c>
      <c r="J18" s="66">
        <f>'7990NTP-P'!$F$12</f>
        <v>0</v>
      </c>
      <c r="K18" s="338">
        <f>SUM('7990NTP-P'!$N$12*1)</f>
        <v>0</v>
      </c>
      <c r="L18" s="66">
        <f>'7990NTP-P'!$G$12</f>
        <v>0</v>
      </c>
      <c r="M18" s="338">
        <f>SUM('7990NTP-P'!$O$12*1)</f>
        <v>0</v>
      </c>
      <c r="N18" s="66">
        <f>'7990NTP-P'!$H$12</f>
        <v>0</v>
      </c>
    </row>
    <row r="19" spans="1:14" ht="13.8" x14ac:dyDescent="0.25">
      <c r="A19" s="49"/>
      <c r="B19" s="358"/>
      <c r="C19" s="340"/>
      <c r="D19" s="289"/>
      <c r="E19" s="340"/>
      <c r="F19" s="289"/>
      <c r="G19" s="340"/>
      <c r="H19" s="289"/>
      <c r="I19" s="340"/>
      <c r="J19" s="289"/>
      <c r="K19" s="340"/>
      <c r="L19" s="289"/>
      <c r="M19" s="340"/>
      <c r="N19" s="289"/>
    </row>
    <row r="20" spans="1:14" ht="13.8" x14ac:dyDescent="0.25">
      <c r="A20" s="44" t="s">
        <v>152</v>
      </c>
      <c r="B20" s="351" t="s">
        <v>186</v>
      </c>
      <c r="C20" s="338">
        <f>ROUNDDOWN('7990NTP-P'!$J$13-('7990NTP-P'!$J$13*0.35),2)</f>
        <v>0</v>
      </c>
      <c r="D20" s="66">
        <f>'7990NTP-P'!$C$13</f>
        <v>0</v>
      </c>
      <c r="E20" s="338">
        <f>ROUNDDOWN('7990NTP-P'!$K$13-('7990NTP-P'!$K$13*0.35),2)</f>
        <v>0</v>
      </c>
      <c r="F20" s="66">
        <f>'7990NTP-P'!$D$13</f>
        <v>0</v>
      </c>
      <c r="G20" s="338">
        <f>ROUNDDOWN('7990NTP-P'!$L$13-('7990NTP-P'!$L$13*0.35),2)</f>
        <v>0</v>
      </c>
      <c r="H20" s="66">
        <f>'7990NTP-P'!$E$13</f>
        <v>0</v>
      </c>
      <c r="I20" s="338">
        <f>ROUNDDOWN('7990NTP-P'!$M$13-('7990NTP-P'!$M$13*0.35),2)</f>
        <v>0</v>
      </c>
      <c r="J20" s="66">
        <f>'7990NTP-P'!$F$13</f>
        <v>0</v>
      </c>
      <c r="K20" s="338">
        <f>ROUNDDOWN('7990NTP-P'!$N$13-('7990NTP-P'!$N$13*0.35),2)</f>
        <v>0</v>
      </c>
      <c r="L20" s="66">
        <f>'7990NTP-P'!$G$13</f>
        <v>0</v>
      </c>
      <c r="M20" s="338">
        <f>ROUNDDOWN('7990NTP-P'!$O$13-('7990NTP-P'!$O$13*0.35),2)</f>
        <v>0</v>
      </c>
      <c r="N20" s="66">
        <f>'7990NTP-P'!$H$13</f>
        <v>0</v>
      </c>
    </row>
    <row r="21" spans="1:14" ht="13.8" x14ac:dyDescent="0.25">
      <c r="A21" s="44" t="s">
        <v>153</v>
      </c>
      <c r="B21" s="359" t="s">
        <v>234</v>
      </c>
      <c r="C21" s="339">
        <f>ROUNDUP('7990NTP-P'!$J$13*0.35,2)</f>
        <v>0</v>
      </c>
      <c r="D21" s="354"/>
      <c r="E21" s="339">
        <f>ROUNDUP('7990NTP-P'!$K$13*0.35,2)</f>
        <v>0</v>
      </c>
      <c r="F21" s="354"/>
      <c r="G21" s="339">
        <f>ROUNDUP('7990NTP-P'!$L$13*0.35,2)</f>
        <v>0</v>
      </c>
      <c r="H21" s="354"/>
      <c r="I21" s="339">
        <f>ROUNDUP('7990NTP-P'!$M$13*0.35,2)</f>
        <v>0</v>
      </c>
      <c r="J21" s="354"/>
      <c r="K21" s="339">
        <f>ROUNDUP('7990NTP-P'!$N$13*0.35,2)</f>
        <v>0</v>
      </c>
      <c r="L21" s="354"/>
      <c r="M21" s="339">
        <f>ROUNDUP('7990NTP-P'!$O$13*0.35,2)</f>
        <v>0</v>
      </c>
      <c r="N21" s="354"/>
    </row>
    <row r="22" spans="1:14" ht="13.8" x14ac:dyDescent="0.25">
      <c r="A22" s="43"/>
      <c r="B22" s="358"/>
      <c r="C22" s="340"/>
      <c r="D22" s="289"/>
      <c r="E22" s="340"/>
      <c r="F22" s="289"/>
      <c r="G22" s="340"/>
      <c r="H22" s="289"/>
      <c r="I22" s="340"/>
      <c r="J22" s="289"/>
      <c r="K22" s="340"/>
      <c r="L22" s="289"/>
      <c r="M22" s="340"/>
      <c r="N22" s="289"/>
    </row>
    <row r="23" spans="1:14" ht="13.8" x14ac:dyDescent="0.25">
      <c r="A23" s="44" t="s">
        <v>154</v>
      </c>
      <c r="B23" s="360" t="s">
        <v>187</v>
      </c>
      <c r="C23" s="338">
        <f>ROUNDDOWN('7990NTP-P'!$J$14-('7990NTP-P'!$J$14*0.35),2)</f>
        <v>0</v>
      </c>
      <c r="D23" s="66">
        <f>'7990NTP-P'!$C$14</f>
        <v>0</v>
      </c>
      <c r="E23" s="338">
        <f>ROUNDDOWN('7990NTP-P'!$K$14-('7990NTP-P'!$K$14*0.35),2)</f>
        <v>0</v>
      </c>
      <c r="F23" s="66">
        <f>'7990NTP-P'!$D$14</f>
        <v>0</v>
      </c>
      <c r="G23" s="338">
        <f>ROUNDDOWN('7990NTP-P'!$L$14-('7990NTP-P'!$L$14*0.35),2)</f>
        <v>0</v>
      </c>
      <c r="H23" s="66">
        <f>'7990NTP-P'!$E$14</f>
        <v>0</v>
      </c>
      <c r="I23" s="338">
        <f>ROUNDDOWN('7990NTP-P'!$M$14-('7990NTP-P'!$M$14*0.35),2)</f>
        <v>0</v>
      </c>
      <c r="J23" s="66">
        <f>'7990NTP-P'!$F$14</f>
        <v>0</v>
      </c>
      <c r="K23" s="338">
        <f>ROUNDDOWN('7990NTP-P'!$N$14-('7990NTP-P'!$N$14*0.35),2)</f>
        <v>0</v>
      </c>
      <c r="L23" s="66">
        <f>'7990NTP-P'!$G$14</f>
        <v>0</v>
      </c>
      <c r="M23" s="338">
        <f>ROUNDDOWN('7990NTP-P'!$O$14-('7990NTP-P'!$O$14*0.35),2)</f>
        <v>0</v>
      </c>
      <c r="N23" s="66">
        <f>'7990NTP-P'!$H$14</f>
        <v>0</v>
      </c>
    </row>
    <row r="24" spans="1:14" ht="13.8" x14ac:dyDescent="0.25">
      <c r="A24" s="44" t="s">
        <v>155</v>
      </c>
      <c r="B24" s="359" t="s">
        <v>238</v>
      </c>
      <c r="C24" s="339">
        <f>ROUNDUP('7990NTP-P'!$J$14*0.35,2)</f>
        <v>0</v>
      </c>
      <c r="D24" s="354"/>
      <c r="E24" s="339">
        <f>ROUNDUP('7990NTP-P'!$K$14*0.35,2)</f>
        <v>0</v>
      </c>
      <c r="F24" s="354"/>
      <c r="G24" s="339">
        <f>ROUNDUP('7990NTP-P'!$L$14*0.35,2)</f>
        <v>0</v>
      </c>
      <c r="H24" s="354"/>
      <c r="I24" s="339">
        <f>ROUNDUP('7990NTP-P'!$M$14*0.35,2)</f>
        <v>0</v>
      </c>
      <c r="J24" s="354"/>
      <c r="K24" s="339">
        <f>ROUNDUP('7990NTP-P'!$N$14*0.35,2)</f>
        <v>0</v>
      </c>
      <c r="L24" s="354"/>
      <c r="M24" s="339">
        <f>ROUNDUP('7990NTP-P'!$O$14*0.35,2)</f>
        <v>0</v>
      </c>
      <c r="N24" s="354"/>
    </row>
    <row r="25" spans="1:14" ht="13.8" x14ac:dyDescent="0.25">
      <c r="A25" s="49"/>
      <c r="B25" s="358"/>
      <c r="C25" s="340"/>
      <c r="D25" s="289"/>
      <c r="E25" s="340"/>
      <c r="F25" s="289"/>
      <c r="G25" s="340"/>
      <c r="H25" s="289"/>
      <c r="I25" s="340"/>
      <c r="J25" s="289"/>
      <c r="K25" s="340"/>
      <c r="L25" s="289"/>
      <c r="M25" s="340"/>
      <c r="N25" s="289"/>
    </row>
    <row r="26" spans="1:14" ht="13.8" x14ac:dyDescent="0.25">
      <c r="A26" s="44" t="s">
        <v>325</v>
      </c>
      <c r="B26" s="351" t="s">
        <v>321</v>
      </c>
      <c r="C26" s="338">
        <f>ROUNDDOWN('7990NTP-P'!$J$16-('7990NTP-P'!$J$16*0.12),2)</f>
        <v>0</v>
      </c>
      <c r="D26" s="66">
        <f>'7990NTP-P'!$C$16</f>
        <v>0</v>
      </c>
      <c r="E26" s="338">
        <f>ROUNDDOWN('7990NTP-P'!$K$16-('7990NTP-P'!$K$16*0.12),2)</f>
        <v>0</v>
      </c>
      <c r="F26" s="66">
        <f>'7990NTP-P'!$D$16</f>
        <v>0</v>
      </c>
      <c r="G26" s="338">
        <f>ROUNDDOWN('7990NTP-P'!$L$16-('7990NTP-P'!$L$16*0.12),2)</f>
        <v>0</v>
      </c>
      <c r="H26" s="66">
        <f>'7990NTP-P'!$E$16</f>
        <v>0</v>
      </c>
      <c r="I26" s="338">
        <f>ROUNDDOWN('7990NTP-P'!$M$16-('7990NTP-P'!$M$16*0.12),2)</f>
        <v>0</v>
      </c>
      <c r="J26" s="66">
        <f>'7990NTP-P'!$F$16</f>
        <v>0</v>
      </c>
      <c r="K26" s="338">
        <f>ROUNDDOWN('7990NTP-P'!$N$16-('7990NTP-P'!$N$16*0.12),2)</f>
        <v>0</v>
      </c>
      <c r="L26" s="66">
        <f>'7990NTP-P'!$G$16</f>
        <v>0</v>
      </c>
      <c r="M26" s="338">
        <f>ROUNDDOWN('7990NTP-P'!$O$16-('7990NTP-P'!$O$16*0.12),2)</f>
        <v>0</v>
      </c>
      <c r="N26" s="66">
        <f>'7990NTP-P'!$H$16</f>
        <v>0</v>
      </c>
    </row>
    <row r="27" spans="1:14" ht="13.8" x14ac:dyDescent="0.25">
      <c r="A27" s="44" t="s">
        <v>326</v>
      </c>
      <c r="B27" s="359" t="s">
        <v>327</v>
      </c>
      <c r="C27" s="339">
        <f>ROUNDUP('7990NTP-P'!$J$16*0.12,2)</f>
        <v>0</v>
      </c>
      <c r="D27" s="354"/>
      <c r="E27" s="339">
        <f>ROUNDUP('7990NTP-P'!$K$16*0.12,2)</f>
        <v>0</v>
      </c>
      <c r="F27" s="354"/>
      <c r="G27" s="339">
        <f>ROUNDUP('7990NTP-P'!$L$16*0.12,2)</f>
        <v>0</v>
      </c>
      <c r="H27" s="354"/>
      <c r="I27" s="339">
        <f>ROUNDUP('7990NTP-P'!$M$16*0.12,2)</f>
        <v>0</v>
      </c>
      <c r="J27" s="354"/>
      <c r="K27" s="339">
        <f>ROUNDUP('7990NTP-P'!$N$16*0.12,2)</f>
        <v>0</v>
      </c>
      <c r="L27" s="354"/>
      <c r="M27" s="339">
        <f>ROUNDUP('7990NTP-P'!$O$16*0.12,2)</f>
        <v>0</v>
      </c>
      <c r="N27" s="354"/>
    </row>
    <row r="28" spans="1:14" ht="13.8" x14ac:dyDescent="0.25">
      <c r="A28" s="49"/>
      <c r="B28" s="358"/>
      <c r="C28" s="340"/>
      <c r="D28" s="289"/>
      <c r="E28" s="340"/>
      <c r="F28" s="289"/>
      <c r="G28" s="340"/>
      <c r="H28" s="289"/>
      <c r="I28" s="340"/>
      <c r="J28" s="289"/>
      <c r="K28" s="340"/>
      <c r="L28" s="289"/>
      <c r="M28" s="340"/>
      <c r="N28" s="289"/>
    </row>
    <row r="29" spans="1:14" ht="13.8" x14ac:dyDescent="0.25">
      <c r="A29" s="44" t="s">
        <v>156</v>
      </c>
      <c r="B29" s="351" t="s">
        <v>212</v>
      </c>
      <c r="C29" s="338">
        <f>ROUNDDOWN('7990NTP-P'!$J$17-('7990NTP-P'!$J$17*0.5),2)</f>
        <v>0</v>
      </c>
      <c r="D29" s="66">
        <f>'7990NTP-P'!$C$17</f>
        <v>0</v>
      </c>
      <c r="E29" s="338">
        <f>ROUNDDOWN('7990NTP-P'!$K$17-('7990NTP-P'!$K$17*0.5),2)</f>
        <v>0</v>
      </c>
      <c r="F29" s="66">
        <f>'7990NTP-P'!$D$17</f>
        <v>0</v>
      </c>
      <c r="G29" s="338">
        <f>ROUNDDOWN('7990NTP-P'!$L$17-('7990NTP-P'!$L$17*0.5),2)</f>
        <v>0</v>
      </c>
      <c r="H29" s="66">
        <f>'7990NTP-P'!$E$17</f>
        <v>0</v>
      </c>
      <c r="I29" s="338">
        <f>ROUNDDOWN('7990NTP-P'!$M$17-('7990NTP-P'!$M$17*0.5),2)</f>
        <v>0</v>
      </c>
      <c r="J29" s="66">
        <f>'7990NTP-P'!$F$17</f>
        <v>0</v>
      </c>
      <c r="K29" s="338">
        <f>ROUNDDOWN('7990NTP-P'!$N$17-('7990NTP-P'!$N$17*0.5),2)</f>
        <v>0</v>
      </c>
      <c r="L29" s="66">
        <f>'7990NTP-P'!$G$17</f>
        <v>0</v>
      </c>
      <c r="M29" s="338">
        <f>ROUNDDOWN('7990NTP-P'!$O$17-('7990NTP-P'!$O$17*0.5),2)</f>
        <v>0</v>
      </c>
      <c r="N29" s="66">
        <f>'7990NTP-P'!$H$17</f>
        <v>0</v>
      </c>
    </row>
    <row r="30" spans="1:14" ht="13.8" x14ac:dyDescent="0.25">
      <c r="A30" s="44" t="s">
        <v>157</v>
      </c>
      <c r="B30" s="359" t="s">
        <v>235</v>
      </c>
      <c r="C30" s="339">
        <f>ROUNDUP('7990NTP-P'!$J$17*0.5,2)</f>
        <v>0</v>
      </c>
      <c r="D30" s="354"/>
      <c r="E30" s="339">
        <f>ROUNDUP('7990NTP-P'!$K$17*0.5,2)</f>
        <v>0</v>
      </c>
      <c r="F30" s="354"/>
      <c r="G30" s="339">
        <f>ROUNDUP('7990NTP-P'!$L$17*0.5,2)</f>
        <v>0</v>
      </c>
      <c r="H30" s="354"/>
      <c r="I30" s="339">
        <f>ROUNDUP('7990NTP-P'!$M$17*0.5,2)</f>
        <v>0</v>
      </c>
      <c r="J30" s="354"/>
      <c r="K30" s="339">
        <f>ROUNDUP('7990NTP-P'!$N$17*0.5,2)</f>
        <v>0</v>
      </c>
      <c r="L30" s="354"/>
      <c r="M30" s="339">
        <f>ROUNDUP('7990NTP-P'!$O$17*0.5,2)</f>
        <v>0</v>
      </c>
      <c r="N30" s="354"/>
    </row>
    <row r="31" spans="1:14" ht="13.8" x14ac:dyDescent="0.25">
      <c r="A31" s="43"/>
      <c r="B31" s="358"/>
      <c r="C31" s="340"/>
      <c r="D31" s="289"/>
      <c r="E31" s="340"/>
      <c r="F31" s="289"/>
      <c r="G31" s="340"/>
      <c r="H31" s="289"/>
      <c r="I31" s="340"/>
      <c r="J31" s="289"/>
      <c r="K31" s="340"/>
      <c r="L31" s="289"/>
      <c r="M31" s="340"/>
      <c r="N31" s="289"/>
    </row>
    <row r="32" spans="1:14" ht="13.8" x14ac:dyDescent="0.25">
      <c r="A32" s="44" t="s">
        <v>158</v>
      </c>
      <c r="B32" s="351" t="s">
        <v>208</v>
      </c>
      <c r="C32" s="338">
        <f>ROUNDDOWN('7990NTP-P'!$J$18-('7990NTP-P'!$J$18*0.5),2)</f>
        <v>0</v>
      </c>
      <c r="D32" s="66">
        <f>'7990NTP-P'!$C$18</f>
        <v>0</v>
      </c>
      <c r="E32" s="338">
        <f>ROUNDDOWN('7990NTP-P'!$K$18-('7990NTP-P'!$K$18*0.5),2)</f>
        <v>0</v>
      </c>
      <c r="F32" s="66">
        <f>'7990NTP-P'!$D$18</f>
        <v>0</v>
      </c>
      <c r="G32" s="338">
        <f>ROUNDDOWN('7990NTP-P'!$L$18-('7990NTP-P'!$L$18*0.5),2)</f>
        <v>0</v>
      </c>
      <c r="H32" s="66">
        <f>'7990NTP-P'!$E$18</f>
        <v>0</v>
      </c>
      <c r="I32" s="338">
        <f>ROUNDDOWN('7990NTP-P'!$M$18-('7990NTP-P'!$M$18*0.5),2)</f>
        <v>0</v>
      </c>
      <c r="J32" s="66">
        <f>'7990NTP-P'!$F$18</f>
        <v>0</v>
      </c>
      <c r="K32" s="338">
        <f>ROUNDDOWN('7990NTP-P'!$N$18-('7990NTP-P'!$N$18*0.5),2)</f>
        <v>0</v>
      </c>
      <c r="L32" s="66">
        <f>'7990NTP-P'!$G$18</f>
        <v>0</v>
      </c>
      <c r="M32" s="338">
        <f>ROUNDDOWN('7990NTP-P'!$O$18-('7990NTP-P'!$O$18*0.5),2)</f>
        <v>0</v>
      </c>
      <c r="N32" s="66">
        <f>'7990NTP-P'!$H$18</f>
        <v>0</v>
      </c>
    </row>
    <row r="33" spans="1:254" ht="13.8" x14ac:dyDescent="0.25">
      <c r="A33" s="44" t="s">
        <v>159</v>
      </c>
      <c r="B33" s="359" t="s">
        <v>365</v>
      </c>
      <c r="C33" s="338">
        <f>ROUNDUP('7990NTP-P'!$J$18*0.5,2)</f>
        <v>0</v>
      </c>
      <c r="D33" s="354"/>
      <c r="E33" s="338">
        <f>ROUNDUP('7990NTP-P'!$K$18*0.5,2)</f>
        <v>0</v>
      </c>
      <c r="F33" s="354"/>
      <c r="G33" s="338">
        <f>ROUNDUP('7990NTP-P'!$L$18*0.5,2)</f>
        <v>0</v>
      </c>
      <c r="H33" s="354"/>
      <c r="I33" s="338">
        <f>ROUNDUP('7990NTP-P'!$M$18*0.5,2)</f>
        <v>0</v>
      </c>
      <c r="J33" s="354"/>
      <c r="K33" s="338">
        <f>ROUNDUP('7990NTP-P'!$N$18*0.5,2)</f>
        <v>0</v>
      </c>
      <c r="L33" s="354"/>
      <c r="M33" s="338">
        <f>ROUNDUP('7990NTP-P'!$O$18*0.5,2)</f>
        <v>0</v>
      </c>
      <c r="N33" s="354"/>
    </row>
    <row r="34" spans="1:254" ht="13.8" x14ac:dyDescent="0.25">
      <c r="A34" s="43"/>
      <c r="B34" s="358"/>
      <c r="C34" s="340"/>
      <c r="D34" s="289"/>
      <c r="E34" s="340"/>
      <c r="F34" s="289"/>
      <c r="G34" s="340"/>
      <c r="H34" s="289"/>
      <c r="I34" s="340"/>
      <c r="J34" s="289"/>
      <c r="K34" s="340"/>
      <c r="L34" s="289"/>
      <c r="M34" s="340"/>
      <c r="N34" s="289"/>
    </row>
    <row r="35" spans="1:254" ht="16.2" customHeight="1" x14ac:dyDescent="0.25">
      <c r="A35" s="248" t="s">
        <v>366</v>
      </c>
      <c r="B35" s="351" t="s">
        <v>209</v>
      </c>
      <c r="C35" s="338">
        <f>ROUNDDOWN('7990NTP-P'!$J$19-('7990NTP-P'!$J$19*0.5),2)</f>
        <v>0</v>
      </c>
      <c r="D35" s="66">
        <f>'7990NTP-P'!$C$19</f>
        <v>0</v>
      </c>
      <c r="E35" s="338">
        <f>ROUNDDOWN('7990NTP-P'!$K$19-('7990NTP-P'!$K$19*0.5),2)</f>
        <v>0</v>
      </c>
      <c r="F35" s="66">
        <f>'7990NTP-P'!$D$19</f>
        <v>0</v>
      </c>
      <c r="G35" s="338">
        <f>ROUNDDOWN('7990NTP-P'!$L$19-('7990NTP-P'!$L$19*0.5),2)</f>
        <v>0</v>
      </c>
      <c r="H35" s="66">
        <f>'7990NTP-P'!$E$19</f>
        <v>0</v>
      </c>
      <c r="I35" s="338">
        <f>ROUNDDOWN('7990NTP-P'!$M$19-('7990NTP-P'!$M$19*0.5),2)</f>
        <v>0</v>
      </c>
      <c r="J35" s="66">
        <f>'7990NTP-P'!$F$19</f>
        <v>0</v>
      </c>
      <c r="K35" s="338">
        <f>ROUNDDOWN('7990NTP-P'!$N$19-('7990NTP-P'!$N$19*0.5),2)</f>
        <v>0</v>
      </c>
      <c r="L35" s="66">
        <f>'7990NTP-P'!$G$19</f>
        <v>0</v>
      </c>
      <c r="M35" s="338">
        <f>ROUNDDOWN('7990NTP-P'!$O$19-('7990NTP-P'!$O$19*0.5),2)</f>
        <v>0</v>
      </c>
      <c r="N35" s="66">
        <f>'7990NTP-P'!$H$19</f>
        <v>0</v>
      </c>
    </row>
    <row r="36" spans="1:254" ht="13.8" x14ac:dyDescent="0.25">
      <c r="A36" s="248" t="s">
        <v>367</v>
      </c>
      <c r="B36" s="359" t="s">
        <v>368</v>
      </c>
      <c r="C36" s="339">
        <f>ROUNDUP('7990NTP-P'!$J$19*0.5,2)</f>
        <v>0</v>
      </c>
      <c r="D36" s="354"/>
      <c r="E36" s="339">
        <f>ROUNDUP('7990NTP-P'!$K$19*0.5,2)</f>
        <v>0</v>
      </c>
      <c r="F36" s="354"/>
      <c r="G36" s="339">
        <f>ROUNDUP('7990NTP-P'!$L$19*0.5,2)</f>
        <v>0</v>
      </c>
      <c r="H36" s="354"/>
      <c r="I36" s="339">
        <f>ROUNDUP('7990NTP-P'!$M$19*0.5,2)</f>
        <v>0</v>
      </c>
      <c r="J36" s="354"/>
      <c r="K36" s="339">
        <f>ROUNDUP('7990NTP-P'!$N$19*0.5,2)</f>
        <v>0</v>
      </c>
      <c r="L36" s="354"/>
      <c r="M36" s="339">
        <f>ROUNDUP('7990NTP-P'!$O$19*0.5,2)</f>
        <v>0</v>
      </c>
      <c r="N36" s="354"/>
    </row>
    <row r="37" spans="1:254" ht="13.8" x14ac:dyDescent="0.25">
      <c r="A37" s="43"/>
      <c r="B37" s="358"/>
      <c r="C37" s="340"/>
      <c r="D37" s="289"/>
      <c r="E37" s="340"/>
      <c r="F37" s="289"/>
      <c r="G37" s="340"/>
      <c r="H37" s="289"/>
      <c r="I37" s="340"/>
      <c r="J37" s="289"/>
      <c r="K37" s="340"/>
      <c r="L37" s="289"/>
      <c r="M37" s="340"/>
      <c r="N37" s="289"/>
    </row>
    <row r="38" spans="1:254" ht="13.8" x14ac:dyDescent="0.25">
      <c r="A38" s="248" t="s">
        <v>369</v>
      </c>
      <c r="B38" s="360" t="s">
        <v>236</v>
      </c>
      <c r="C38" s="338">
        <f>ROUNDDOWN('7990NTP-P'!$J$20-('7990NTP-P'!$J$20*0.5),2)</f>
        <v>0</v>
      </c>
      <c r="D38" s="66">
        <f>'7990NTP-P'!$C$20</f>
        <v>0</v>
      </c>
      <c r="E38" s="338">
        <f>ROUNDDOWN('7990NTP-P'!$K$20-('7990NTP-P'!$K$20*0.5),2)</f>
        <v>0</v>
      </c>
      <c r="F38" s="66">
        <f>'7990NTP-P'!$D$20</f>
        <v>0</v>
      </c>
      <c r="G38" s="338">
        <f>ROUNDDOWN('7990NTP-P'!$L$20-('7990NTP-P'!$L$20*0.5),2)</f>
        <v>0</v>
      </c>
      <c r="H38" s="66">
        <f>'7990NTP-P'!$E$20</f>
        <v>0</v>
      </c>
      <c r="I38" s="338">
        <f>ROUNDDOWN('7990NTP-P'!$M$20-('7990NTP-P'!$M$20*0.5),2)</f>
        <v>0</v>
      </c>
      <c r="J38" s="66">
        <f>'7990NTP-P'!$F$20</f>
        <v>0</v>
      </c>
      <c r="K38" s="338">
        <f>ROUNDDOWN('7990NTP-P'!$N$20-('7990NTP-P'!$N$20*0.5),2)</f>
        <v>0</v>
      </c>
      <c r="L38" s="66">
        <f>'7990NTP-P'!$G$20</f>
        <v>0</v>
      </c>
      <c r="M38" s="338">
        <f>ROUNDDOWN('7990NTP-P'!$O$20-('7990NTP-P'!$O$20*0.5),2)</f>
        <v>0</v>
      </c>
      <c r="N38" s="66">
        <f>'7990NTP-P'!$H$20</f>
        <v>0</v>
      </c>
    </row>
    <row r="39" spans="1:254" ht="13.8" x14ac:dyDescent="0.25">
      <c r="A39" s="248" t="s">
        <v>370</v>
      </c>
      <c r="B39" s="359" t="s">
        <v>371</v>
      </c>
      <c r="C39" s="339">
        <f>ROUNDUP('7990NTP-P'!$J$20*0.5,2)</f>
        <v>0</v>
      </c>
      <c r="D39" s="354"/>
      <c r="E39" s="339">
        <f>ROUNDUP('7990NTP-P'!$K$20*0.5,2)</f>
        <v>0</v>
      </c>
      <c r="F39" s="354"/>
      <c r="G39" s="339">
        <f>ROUNDUP('7990NTP-P'!$L$20*0.5,2)</f>
        <v>0</v>
      </c>
      <c r="H39" s="354"/>
      <c r="I39" s="339">
        <f>ROUNDUP('7990NTP-P'!$M$20*0.5,2)</f>
        <v>0</v>
      </c>
      <c r="J39" s="354"/>
      <c r="K39" s="339">
        <f>ROUNDUP('7990NTP-P'!$N$20*0.5,2)</f>
        <v>0</v>
      </c>
      <c r="L39" s="354"/>
      <c r="M39" s="339">
        <f>ROUNDUP('7990NTP-P'!$O$20*0.5,2)</f>
        <v>0</v>
      </c>
      <c r="N39" s="354"/>
    </row>
    <row r="40" spans="1:254" ht="13.8" x14ac:dyDescent="0.25">
      <c r="A40" s="43"/>
      <c r="B40" s="361"/>
      <c r="C40" s="362"/>
      <c r="D40" s="363"/>
      <c r="E40" s="362"/>
      <c r="F40" s="363"/>
      <c r="G40" s="362"/>
      <c r="H40" s="363"/>
      <c r="I40" s="362"/>
      <c r="J40" s="363"/>
      <c r="K40" s="362"/>
      <c r="L40" s="363"/>
      <c r="M40" s="362"/>
      <c r="N40" s="363"/>
    </row>
    <row r="41" spans="1:254" ht="16.95" customHeight="1" x14ac:dyDescent="0.25">
      <c r="A41" s="248" t="s">
        <v>372</v>
      </c>
      <c r="B41" s="360" t="s">
        <v>188</v>
      </c>
      <c r="C41" s="338">
        <f>ROUNDDOWN('7990NTP-P'!$J$21-('7990NTP-P'!$J$21*0.35),2)</f>
        <v>0</v>
      </c>
      <c r="D41" s="66">
        <f>'7990NTP-P'!$C$21</f>
        <v>0</v>
      </c>
      <c r="E41" s="338">
        <f>ROUNDDOWN('7990NTP-P'!$K$21-('7990NTP-P'!$K$21*0.35),2)</f>
        <v>0</v>
      </c>
      <c r="F41" s="66">
        <f>'7990NTP-P'!$D$21</f>
        <v>0</v>
      </c>
      <c r="G41" s="338">
        <f>ROUNDDOWN('7990NTP-P'!$L$21-('7990NTP-P'!$L$21*0.35),2)</f>
        <v>0</v>
      </c>
      <c r="H41" s="66">
        <f>'7990NTP-P'!$E$21</f>
        <v>0</v>
      </c>
      <c r="I41" s="338">
        <f>ROUNDDOWN('7990NTP-P'!$M$21-('7990NTP-P'!$M$21*0.35),2)</f>
        <v>0</v>
      </c>
      <c r="J41" s="66">
        <f>'7990NTP-P'!$F$21</f>
        <v>0</v>
      </c>
      <c r="K41" s="338">
        <f>ROUNDDOWN('7990NTP-P'!$N$21-('7990NTP-P'!$N$21*0.35),2)</f>
        <v>0</v>
      </c>
      <c r="L41" s="66">
        <f>'7990NTP-P'!$G$21</f>
        <v>0</v>
      </c>
      <c r="M41" s="338">
        <f>ROUNDDOWN('7990NTP-P'!$O$21-('7990NTP-P'!$O$21*0.35),2)</f>
        <v>0</v>
      </c>
      <c r="N41" s="66">
        <f>'7990NTP-P'!$H$21</f>
        <v>0</v>
      </c>
    </row>
    <row r="42" spans="1:254" ht="13.8" x14ac:dyDescent="0.25">
      <c r="A42" s="248" t="s">
        <v>373</v>
      </c>
      <c r="B42" s="360" t="s">
        <v>374</v>
      </c>
      <c r="C42" s="338">
        <f>ROUNDUP('7990NTP-P'!$J$21*0.35,2)</f>
        <v>0</v>
      </c>
      <c r="D42" s="354"/>
      <c r="E42" s="338">
        <f>ROUNDUP('7990NTP-P'!$K$21*0.35,2)</f>
        <v>0</v>
      </c>
      <c r="F42" s="354"/>
      <c r="G42" s="338">
        <f>ROUNDUP('7990NTP-P'!$L$21*0.35,2)</f>
        <v>0</v>
      </c>
      <c r="H42" s="354"/>
      <c r="I42" s="338">
        <f>ROUNDUP('7990NTP-P'!$M$21*0.35,2)</f>
        <v>0</v>
      </c>
      <c r="J42" s="354"/>
      <c r="K42" s="338">
        <f>ROUNDUP('7990NTP-P'!$N$21*0.35,2)</f>
        <v>0</v>
      </c>
      <c r="L42" s="354"/>
      <c r="M42" s="338">
        <f>ROUNDUP('7990NTP-P'!$O$21*0.35,2)</f>
        <v>0</v>
      </c>
      <c r="N42" s="354"/>
    </row>
    <row r="43" spans="1:254" ht="13.8" x14ac:dyDescent="0.25">
      <c r="A43" s="43"/>
      <c r="B43" s="361"/>
      <c r="C43" s="362"/>
      <c r="D43" s="363"/>
      <c r="E43" s="362"/>
      <c r="F43" s="363"/>
      <c r="G43" s="362"/>
      <c r="H43" s="363"/>
      <c r="I43" s="362"/>
      <c r="J43" s="363"/>
      <c r="K43" s="362"/>
      <c r="L43" s="363"/>
      <c r="M43" s="362"/>
      <c r="N43" s="363"/>
    </row>
    <row r="44" spans="1:254" ht="13.8" x14ac:dyDescent="0.25">
      <c r="A44" s="248" t="s">
        <v>376</v>
      </c>
      <c r="B44" s="351" t="s">
        <v>237</v>
      </c>
      <c r="C44" s="338">
        <f>ROUNDDOWN('7990NTP-P'!$J$22-('7990NTP-P'!$J$22*0.35),2)</f>
        <v>0</v>
      </c>
      <c r="D44" s="66">
        <f>'7990NTP-P'!$C$22</f>
        <v>0</v>
      </c>
      <c r="E44" s="338">
        <f>ROUNDDOWN('7990NTP-P'!$K$22-('7990NTP-P'!$K$22*0.35),2)</f>
        <v>0</v>
      </c>
      <c r="F44" s="66">
        <f>'7990NTP-P'!$D$22</f>
        <v>0</v>
      </c>
      <c r="G44" s="338">
        <f>ROUNDDOWN('7990NTP-P'!$L$22-('7990NTP-P'!$L$22*0.35),2)</f>
        <v>0</v>
      </c>
      <c r="H44" s="66">
        <f>'7990NTP-P'!$E$22</f>
        <v>0</v>
      </c>
      <c r="I44" s="338">
        <f>ROUNDDOWN('7990NTP-P'!$M$22-('7990NTP-P'!$M$22*0.35),2)</f>
        <v>0</v>
      </c>
      <c r="J44" s="66">
        <f>'7990NTP-P'!$F$22</f>
        <v>0</v>
      </c>
      <c r="K44" s="338">
        <f>ROUNDDOWN('7990NTP-P'!$N$22-('7990NTP-P'!$N$22*0.35),2)</f>
        <v>0</v>
      </c>
      <c r="L44" s="66">
        <f>'7990NTP-P'!$G$22</f>
        <v>0</v>
      </c>
      <c r="M44" s="338">
        <f>ROUNDDOWN('7990NTP-P'!$O$22-('7990NTP-P'!$O$22*0.35),2)</f>
        <v>0</v>
      </c>
      <c r="N44" s="66">
        <f>'7990NTP-P'!$H$22</f>
        <v>0</v>
      </c>
    </row>
    <row r="45" spans="1:254" ht="13.8" x14ac:dyDescent="0.25">
      <c r="A45" s="248" t="s">
        <v>377</v>
      </c>
      <c r="B45" s="359" t="s">
        <v>375</v>
      </c>
      <c r="C45" s="339">
        <f>ROUNDUP('7990NTP-P'!$J$22*0.35,2)</f>
        <v>0</v>
      </c>
      <c r="D45" s="354"/>
      <c r="E45" s="339">
        <f>ROUNDUP('7990NTP-P'!$K$22*0.35,2)</f>
        <v>0</v>
      </c>
      <c r="F45" s="354"/>
      <c r="G45" s="339">
        <f>ROUNDUP('7990NTP-P'!$L$22*0.35,2)</f>
        <v>0</v>
      </c>
      <c r="H45" s="354"/>
      <c r="I45" s="339">
        <f>ROUNDUP('7990NTP-P'!$M$22*0.35,2)</f>
        <v>0</v>
      </c>
      <c r="J45" s="354"/>
      <c r="K45" s="339">
        <f>ROUNDUP('7990NTP-P'!$N$22*0.35,2)</f>
        <v>0</v>
      </c>
      <c r="L45" s="354"/>
      <c r="M45" s="339">
        <f>ROUNDUP('7990NTP-P'!$O$22*0.35,2)</f>
        <v>0</v>
      </c>
      <c r="N45" s="354"/>
    </row>
    <row r="46" spans="1:254" ht="13.8" x14ac:dyDescent="0.25">
      <c r="A46" s="43"/>
      <c r="B46" s="358"/>
      <c r="C46" s="340"/>
      <c r="D46" s="289"/>
      <c r="E46" s="340"/>
      <c r="F46" s="289"/>
      <c r="G46" s="340"/>
      <c r="H46" s="289"/>
      <c r="I46" s="340"/>
      <c r="J46" s="289"/>
      <c r="K46" s="340"/>
      <c r="L46" s="289"/>
      <c r="M46" s="340"/>
      <c r="N46" s="289"/>
    </row>
    <row r="47" spans="1:254" s="247" customFormat="1" ht="13.8" x14ac:dyDescent="0.25">
      <c r="A47" s="248" t="s">
        <v>246</v>
      </c>
      <c r="B47" s="359" t="s">
        <v>259</v>
      </c>
      <c r="C47" s="338">
        <f>ROUNDDOWN('7990NTP-P'!$J$23-('7990NTP-P'!$J$23*0.12),2)</f>
        <v>0</v>
      </c>
      <c r="D47" s="66">
        <f>'7990NTP-P'!$C$23</f>
        <v>0</v>
      </c>
      <c r="E47" s="338">
        <f>ROUNDDOWN('7990NTP-P'!$K$23-('7990NTP-P'!$K$23*0.12),2)</f>
        <v>0</v>
      </c>
      <c r="F47" s="66">
        <f>'7990NTP-P'!$D$23</f>
        <v>0</v>
      </c>
      <c r="G47" s="338">
        <f>ROUNDDOWN('7990NTP-P'!$L$23-('7990NTP-P'!$L$23*0.12),2)</f>
        <v>0</v>
      </c>
      <c r="H47" s="66">
        <f>'7990NTP-P'!$E$23</f>
        <v>0</v>
      </c>
      <c r="I47" s="338">
        <f>ROUNDDOWN('7990NTP-P'!$M$23-('7990NTP-P'!$M$23*0.12),2)</f>
        <v>0</v>
      </c>
      <c r="J47" s="66">
        <f>'7990NTP-P'!$F$23</f>
        <v>0</v>
      </c>
      <c r="K47" s="338">
        <f>ROUNDDOWN('7990NTP-P'!$N$23-('7990NTP-P'!$N$23*0.12),2)</f>
        <v>0</v>
      </c>
      <c r="L47" s="66">
        <f>'7990NTP-P'!$G$23</f>
        <v>0</v>
      </c>
      <c r="M47" s="338">
        <f>ROUNDDOWN('7990NTP-P'!$O$23-('7990NTP-P'!$O$23*0.12),2)</f>
        <v>0</v>
      </c>
      <c r="N47" s="66">
        <f>'7990NTP-P'!$H$23</f>
        <v>0</v>
      </c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272"/>
      <c r="BD47" s="272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2"/>
      <c r="BR47" s="272"/>
      <c r="BS47" s="272"/>
      <c r="BT47" s="272"/>
      <c r="BU47" s="272"/>
      <c r="BV47" s="272"/>
      <c r="BW47" s="272"/>
      <c r="BX47" s="272"/>
      <c r="BY47" s="272"/>
      <c r="BZ47" s="272"/>
      <c r="CA47" s="272"/>
      <c r="CB47" s="272"/>
      <c r="CC47" s="272"/>
      <c r="CD47" s="272"/>
      <c r="CE47" s="272"/>
      <c r="CF47" s="272"/>
      <c r="CG47" s="272"/>
      <c r="CH47" s="272"/>
      <c r="CI47" s="272"/>
      <c r="CJ47" s="272"/>
      <c r="CK47" s="272"/>
      <c r="CL47" s="272"/>
      <c r="CM47" s="272"/>
      <c r="CN47" s="272"/>
      <c r="CO47" s="272"/>
      <c r="CP47" s="272"/>
      <c r="CQ47" s="272"/>
      <c r="CR47" s="272"/>
      <c r="CS47" s="272"/>
      <c r="CT47" s="272"/>
      <c r="CU47" s="272"/>
      <c r="CV47" s="272"/>
      <c r="CW47" s="272"/>
      <c r="CX47" s="272"/>
      <c r="CY47" s="272"/>
      <c r="CZ47" s="272"/>
      <c r="DA47" s="272"/>
      <c r="DB47" s="272"/>
      <c r="DC47" s="272"/>
      <c r="DD47" s="272"/>
      <c r="DE47" s="272"/>
      <c r="DF47" s="272"/>
      <c r="DG47" s="272"/>
      <c r="DH47" s="272"/>
      <c r="DI47" s="272"/>
      <c r="DJ47" s="272"/>
      <c r="DK47" s="272"/>
      <c r="DL47" s="272"/>
      <c r="DM47" s="272"/>
      <c r="DN47" s="272"/>
      <c r="DO47" s="272"/>
      <c r="DP47" s="272"/>
      <c r="DQ47" s="272"/>
      <c r="DR47" s="272"/>
      <c r="DS47" s="272"/>
      <c r="DT47" s="272"/>
      <c r="DU47" s="272"/>
      <c r="DV47" s="272"/>
      <c r="DW47" s="272"/>
      <c r="DX47" s="272"/>
      <c r="DY47" s="272"/>
      <c r="DZ47" s="272"/>
      <c r="EA47" s="272"/>
      <c r="EB47" s="272"/>
      <c r="EC47" s="272"/>
      <c r="ED47" s="272"/>
      <c r="EE47" s="272"/>
      <c r="EF47" s="272"/>
      <c r="EG47" s="272"/>
      <c r="EH47" s="272"/>
      <c r="EI47" s="272"/>
      <c r="EJ47" s="272"/>
      <c r="EK47" s="272"/>
      <c r="EL47" s="272"/>
      <c r="EM47" s="272"/>
      <c r="EN47" s="272"/>
      <c r="EO47" s="272"/>
      <c r="EP47" s="272"/>
      <c r="EQ47" s="272"/>
      <c r="ER47" s="272"/>
      <c r="ES47" s="272"/>
      <c r="ET47" s="272"/>
      <c r="EU47" s="272"/>
      <c r="EV47" s="272"/>
      <c r="EW47" s="272"/>
      <c r="EX47" s="272"/>
      <c r="EY47" s="272"/>
      <c r="EZ47" s="272"/>
      <c r="FA47" s="272"/>
      <c r="FB47" s="272"/>
      <c r="FC47" s="272"/>
      <c r="FD47" s="272"/>
      <c r="FE47" s="272"/>
      <c r="FF47" s="272"/>
      <c r="FG47" s="272"/>
      <c r="FH47" s="272"/>
      <c r="FI47" s="272"/>
      <c r="FJ47" s="272"/>
      <c r="FK47" s="272"/>
      <c r="FL47" s="272"/>
      <c r="FM47" s="272"/>
      <c r="FN47" s="272"/>
      <c r="FO47" s="272"/>
      <c r="FP47" s="272"/>
      <c r="FQ47" s="272"/>
      <c r="FR47" s="272"/>
      <c r="FS47" s="272"/>
      <c r="FT47" s="272"/>
      <c r="FU47" s="272"/>
      <c r="FV47" s="272"/>
      <c r="FW47" s="272"/>
      <c r="FX47" s="272"/>
      <c r="FY47" s="272"/>
      <c r="FZ47" s="272"/>
      <c r="GA47" s="272"/>
      <c r="GB47" s="272"/>
      <c r="GC47" s="272"/>
      <c r="GD47" s="272"/>
      <c r="GE47" s="272"/>
      <c r="GF47" s="272"/>
      <c r="GG47" s="272"/>
      <c r="GH47" s="272"/>
      <c r="GI47" s="272"/>
      <c r="GJ47" s="272"/>
      <c r="GK47" s="272"/>
      <c r="GL47" s="272"/>
      <c r="GM47" s="272"/>
      <c r="GN47" s="272"/>
      <c r="GO47" s="272"/>
      <c r="GP47" s="272"/>
      <c r="GQ47" s="272"/>
      <c r="GR47" s="272"/>
      <c r="GS47" s="272"/>
      <c r="GT47" s="272"/>
      <c r="GU47" s="272"/>
      <c r="GV47" s="272"/>
      <c r="GW47" s="272"/>
      <c r="GX47" s="272"/>
      <c r="GY47" s="272"/>
      <c r="GZ47" s="272"/>
      <c r="HA47" s="272"/>
      <c r="HB47" s="272"/>
      <c r="HC47" s="272"/>
      <c r="HD47" s="272"/>
      <c r="HE47" s="272"/>
      <c r="HF47" s="272"/>
      <c r="HG47" s="272"/>
      <c r="HH47" s="272"/>
      <c r="HI47" s="272"/>
      <c r="HJ47" s="272"/>
      <c r="HK47" s="272"/>
      <c r="HL47" s="272"/>
      <c r="HM47" s="272"/>
      <c r="HN47" s="272"/>
      <c r="HO47" s="272"/>
      <c r="HP47" s="272"/>
      <c r="HQ47" s="272"/>
      <c r="HR47" s="272"/>
      <c r="HS47" s="272"/>
      <c r="HT47" s="272"/>
      <c r="HU47" s="272"/>
      <c r="HV47" s="272"/>
      <c r="HW47" s="272"/>
      <c r="HX47" s="272"/>
      <c r="HY47" s="272"/>
      <c r="HZ47" s="272"/>
      <c r="IA47" s="272"/>
      <c r="IB47" s="272"/>
      <c r="IC47" s="272"/>
      <c r="ID47" s="272"/>
      <c r="IE47" s="272"/>
      <c r="IF47" s="272"/>
      <c r="IG47" s="272"/>
      <c r="IH47" s="272"/>
      <c r="II47" s="272"/>
      <c r="IJ47" s="272"/>
      <c r="IK47" s="272"/>
      <c r="IL47" s="272"/>
      <c r="IM47" s="272"/>
      <c r="IN47" s="272"/>
      <c r="IO47" s="272"/>
      <c r="IP47" s="272"/>
      <c r="IQ47" s="272"/>
      <c r="IR47" s="272"/>
      <c r="IS47" s="272"/>
      <c r="IT47" s="272"/>
    </row>
    <row r="48" spans="1:254" s="247" customFormat="1" ht="13.8" x14ac:dyDescent="0.25">
      <c r="A48" s="248" t="s">
        <v>243</v>
      </c>
      <c r="B48" s="359" t="s">
        <v>357</v>
      </c>
      <c r="C48" s="339">
        <f>ROUNDUP('7990NTP-P'!$J$23*0.12,2)</f>
        <v>0</v>
      </c>
      <c r="D48" s="354"/>
      <c r="E48" s="339">
        <f>ROUNDUP('7990NTP-P'!$K$23*0.12,2)</f>
        <v>0</v>
      </c>
      <c r="F48" s="354"/>
      <c r="G48" s="339">
        <f>ROUNDUP('7990NTP-P'!$L$23*0.12,2)</f>
        <v>0</v>
      </c>
      <c r="H48" s="354"/>
      <c r="I48" s="339">
        <f>ROUNDUP('7990NTP-P'!$M$23*0.12,2)</f>
        <v>0</v>
      </c>
      <c r="J48" s="354"/>
      <c r="K48" s="339">
        <f>ROUNDUP('7990NTP-P'!$N$23*0.12,2)</f>
        <v>0</v>
      </c>
      <c r="L48" s="354"/>
      <c r="M48" s="339">
        <f>ROUNDUP('7990NTP-P'!$O$23*0.12,2)</f>
        <v>0</v>
      </c>
      <c r="N48" s="354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272"/>
      <c r="BN48" s="272"/>
      <c r="BO48" s="272"/>
      <c r="BP48" s="272"/>
      <c r="BQ48" s="272"/>
      <c r="BR48" s="272"/>
      <c r="BS48" s="272"/>
      <c r="BT48" s="272"/>
      <c r="BU48" s="272"/>
      <c r="BV48" s="272"/>
      <c r="BW48" s="272"/>
      <c r="BX48" s="272"/>
      <c r="BY48" s="272"/>
      <c r="BZ48" s="272"/>
      <c r="CA48" s="272"/>
      <c r="CB48" s="272"/>
      <c r="CC48" s="272"/>
      <c r="CD48" s="272"/>
      <c r="CE48" s="272"/>
      <c r="CF48" s="272"/>
      <c r="CG48" s="272"/>
      <c r="CH48" s="272"/>
      <c r="CI48" s="272"/>
      <c r="CJ48" s="272"/>
      <c r="CK48" s="272"/>
      <c r="CL48" s="272"/>
      <c r="CM48" s="272"/>
      <c r="CN48" s="272"/>
      <c r="CO48" s="272"/>
      <c r="CP48" s="272"/>
      <c r="CQ48" s="272"/>
      <c r="CR48" s="272"/>
      <c r="CS48" s="272"/>
      <c r="CT48" s="272"/>
      <c r="CU48" s="272"/>
      <c r="CV48" s="272"/>
      <c r="CW48" s="272"/>
      <c r="CX48" s="272"/>
      <c r="CY48" s="272"/>
      <c r="CZ48" s="272"/>
      <c r="DA48" s="272"/>
      <c r="DB48" s="272"/>
      <c r="DC48" s="272"/>
      <c r="DD48" s="272"/>
      <c r="DE48" s="272"/>
      <c r="DF48" s="272"/>
      <c r="DG48" s="272"/>
      <c r="DH48" s="272"/>
      <c r="DI48" s="272"/>
      <c r="DJ48" s="272"/>
      <c r="DK48" s="272"/>
      <c r="DL48" s="272"/>
      <c r="DM48" s="272"/>
      <c r="DN48" s="272"/>
      <c r="DO48" s="272"/>
      <c r="DP48" s="272"/>
      <c r="DQ48" s="272"/>
      <c r="DR48" s="272"/>
      <c r="DS48" s="272"/>
      <c r="DT48" s="272"/>
      <c r="DU48" s="272"/>
      <c r="DV48" s="272"/>
      <c r="DW48" s="272"/>
      <c r="DX48" s="272"/>
      <c r="DY48" s="272"/>
      <c r="DZ48" s="272"/>
      <c r="EA48" s="272"/>
      <c r="EB48" s="272"/>
      <c r="EC48" s="272"/>
      <c r="ED48" s="272"/>
      <c r="EE48" s="272"/>
      <c r="EF48" s="272"/>
      <c r="EG48" s="272"/>
      <c r="EH48" s="272"/>
      <c r="EI48" s="272"/>
      <c r="EJ48" s="272"/>
      <c r="EK48" s="272"/>
      <c r="EL48" s="272"/>
      <c r="EM48" s="272"/>
      <c r="EN48" s="272"/>
      <c r="EO48" s="272"/>
      <c r="EP48" s="272"/>
      <c r="EQ48" s="272"/>
      <c r="ER48" s="272"/>
      <c r="ES48" s="272"/>
      <c r="ET48" s="272"/>
      <c r="EU48" s="272"/>
      <c r="EV48" s="272"/>
      <c r="EW48" s="272"/>
      <c r="EX48" s="272"/>
      <c r="EY48" s="272"/>
      <c r="EZ48" s="272"/>
      <c r="FA48" s="272"/>
      <c r="FB48" s="272"/>
      <c r="FC48" s="272"/>
      <c r="FD48" s="272"/>
      <c r="FE48" s="272"/>
      <c r="FF48" s="272"/>
      <c r="FG48" s="272"/>
      <c r="FH48" s="272"/>
      <c r="FI48" s="272"/>
      <c r="FJ48" s="272"/>
      <c r="FK48" s="272"/>
      <c r="FL48" s="272"/>
      <c r="FM48" s="272"/>
      <c r="FN48" s="272"/>
      <c r="FO48" s="272"/>
      <c r="FP48" s="272"/>
      <c r="FQ48" s="272"/>
      <c r="FR48" s="272"/>
      <c r="FS48" s="272"/>
      <c r="FT48" s="272"/>
      <c r="FU48" s="272"/>
      <c r="FV48" s="272"/>
      <c r="FW48" s="272"/>
      <c r="FX48" s="272"/>
      <c r="FY48" s="272"/>
      <c r="FZ48" s="272"/>
      <c r="GA48" s="272"/>
      <c r="GB48" s="272"/>
      <c r="GC48" s="272"/>
      <c r="GD48" s="272"/>
      <c r="GE48" s="272"/>
      <c r="GF48" s="272"/>
      <c r="GG48" s="272"/>
      <c r="GH48" s="272"/>
      <c r="GI48" s="272"/>
      <c r="GJ48" s="272"/>
      <c r="GK48" s="272"/>
      <c r="GL48" s="272"/>
      <c r="GM48" s="272"/>
      <c r="GN48" s="272"/>
      <c r="GO48" s="272"/>
      <c r="GP48" s="272"/>
      <c r="GQ48" s="272"/>
      <c r="GR48" s="272"/>
      <c r="GS48" s="272"/>
      <c r="GT48" s="272"/>
      <c r="GU48" s="272"/>
      <c r="GV48" s="272"/>
      <c r="GW48" s="272"/>
      <c r="GX48" s="272"/>
      <c r="GY48" s="272"/>
      <c r="GZ48" s="272"/>
      <c r="HA48" s="272"/>
      <c r="HB48" s="272"/>
      <c r="HC48" s="272"/>
      <c r="HD48" s="272"/>
      <c r="HE48" s="272"/>
      <c r="HF48" s="272"/>
      <c r="HG48" s="272"/>
      <c r="HH48" s="272"/>
      <c r="HI48" s="272"/>
      <c r="HJ48" s="272"/>
      <c r="HK48" s="272"/>
      <c r="HL48" s="272"/>
      <c r="HM48" s="272"/>
      <c r="HN48" s="272"/>
      <c r="HO48" s="272"/>
      <c r="HP48" s="272"/>
      <c r="HQ48" s="272"/>
      <c r="HR48" s="272"/>
      <c r="HS48" s="272"/>
      <c r="HT48" s="272"/>
      <c r="HU48" s="272"/>
      <c r="HV48" s="272"/>
      <c r="HW48" s="272"/>
      <c r="HX48" s="272"/>
      <c r="HY48" s="272"/>
      <c r="HZ48" s="272"/>
      <c r="IA48" s="272"/>
      <c r="IB48" s="272"/>
      <c r="IC48" s="272"/>
      <c r="ID48" s="272"/>
      <c r="IE48" s="272"/>
      <c r="IF48" s="272"/>
      <c r="IG48" s="272"/>
      <c r="IH48" s="272"/>
      <c r="II48" s="272"/>
      <c r="IJ48" s="272"/>
      <c r="IK48" s="272"/>
      <c r="IL48" s="272"/>
      <c r="IM48" s="272"/>
      <c r="IN48" s="272"/>
      <c r="IO48" s="272"/>
      <c r="IP48" s="272"/>
      <c r="IQ48" s="272"/>
      <c r="IR48" s="272"/>
      <c r="IS48" s="272"/>
      <c r="IT48" s="272"/>
    </row>
    <row r="49" spans="1:254" s="247" customFormat="1" ht="13.8" x14ac:dyDescent="0.25">
      <c r="A49" s="262"/>
      <c r="B49" s="358"/>
      <c r="C49" s="340"/>
      <c r="D49" s="289"/>
      <c r="E49" s="340"/>
      <c r="F49" s="289"/>
      <c r="G49" s="340"/>
      <c r="H49" s="289"/>
      <c r="I49" s="340"/>
      <c r="J49" s="289"/>
      <c r="K49" s="340"/>
      <c r="L49" s="289"/>
      <c r="M49" s="340"/>
      <c r="N49" s="289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2"/>
      <c r="BR49" s="272"/>
      <c r="BS49" s="272"/>
      <c r="BT49" s="272"/>
      <c r="BU49" s="272"/>
      <c r="BV49" s="272"/>
      <c r="BW49" s="272"/>
      <c r="BX49" s="272"/>
      <c r="BY49" s="272"/>
      <c r="BZ49" s="272"/>
      <c r="CA49" s="272"/>
      <c r="CB49" s="272"/>
      <c r="CC49" s="272"/>
      <c r="CD49" s="272"/>
      <c r="CE49" s="272"/>
      <c r="CF49" s="272"/>
      <c r="CG49" s="272"/>
      <c r="CH49" s="272"/>
      <c r="CI49" s="272"/>
      <c r="CJ49" s="272"/>
      <c r="CK49" s="272"/>
      <c r="CL49" s="272"/>
      <c r="CM49" s="272"/>
      <c r="CN49" s="272"/>
      <c r="CO49" s="272"/>
      <c r="CP49" s="272"/>
      <c r="CQ49" s="272"/>
      <c r="CR49" s="272"/>
      <c r="CS49" s="272"/>
      <c r="CT49" s="272"/>
      <c r="CU49" s="272"/>
      <c r="CV49" s="272"/>
      <c r="CW49" s="272"/>
      <c r="CX49" s="272"/>
      <c r="CY49" s="272"/>
      <c r="CZ49" s="272"/>
      <c r="DA49" s="272"/>
      <c r="DB49" s="272"/>
      <c r="DC49" s="272"/>
      <c r="DD49" s="272"/>
      <c r="DE49" s="272"/>
      <c r="DF49" s="272"/>
      <c r="DG49" s="272"/>
      <c r="DH49" s="272"/>
      <c r="DI49" s="272"/>
      <c r="DJ49" s="272"/>
      <c r="DK49" s="272"/>
      <c r="DL49" s="272"/>
      <c r="DM49" s="272"/>
      <c r="DN49" s="272"/>
      <c r="DO49" s="272"/>
      <c r="DP49" s="272"/>
      <c r="DQ49" s="272"/>
      <c r="DR49" s="272"/>
      <c r="DS49" s="272"/>
      <c r="DT49" s="272"/>
      <c r="DU49" s="272"/>
      <c r="DV49" s="272"/>
      <c r="DW49" s="272"/>
      <c r="DX49" s="272"/>
      <c r="DY49" s="272"/>
      <c r="DZ49" s="272"/>
      <c r="EA49" s="272"/>
      <c r="EB49" s="272"/>
      <c r="EC49" s="272"/>
      <c r="ED49" s="272"/>
      <c r="EE49" s="272"/>
      <c r="EF49" s="272"/>
      <c r="EG49" s="272"/>
      <c r="EH49" s="272"/>
      <c r="EI49" s="272"/>
      <c r="EJ49" s="272"/>
      <c r="EK49" s="272"/>
      <c r="EL49" s="272"/>
      <c r="EM49" s="272"/>
      <c r="EN49" s="272"/>
      <c r="EO49" s="272"/>
      <c r="EP49" s="272"/>
      <c r="EQ49" s="272"/>
      <c r="ER49" s="272"/>
      <c r="ES49" s="272"/>
      <c r="ET49" s="272"/>
      <c r="EU49" s="272"/>
      <c r="EV49" s="272"/>
      <c r="EW49" s="272"/>
      <c r="EX49" s="272"/>
      <c r="EY49" s="272"/>
      <c r="EZ49" s="272"/>
      <c r="FA49" s="272"/>
      <c r="FB49" s="272"/>
      <c r="FC49" s="272"/>
      <c r="FD49" s="272"/>
      <c r="FE49" s="272"/>
      <c r="FF49" s="272"/>
      <c r="FG49" s="272"/>
      <c r="FH49" s="272"/>
      <c r="FI49" s="272"/>
      <c r="FJ49" s="272"/>
      <c r="FK49" s="272"/>
      <c r="FL49" s="272"/>
      <c r="FM49" s="272"/>
      <c r="FN49" s="272"/>
      <c r="FO49" s="272"/>
      <c r="FP49" s="272"/>
      <c r="FQ49" s="272"/>
      <c r="FR49" s="272"/>
      <c r="FS49" s="272"/>
      <c r="FT49" s="272"/>
      <c r="FU49" s="272"/>
      <c r="FV49" s="272"/>
      <c r="FW49" s="272"/>
      <c r="FX49" s="272"/>
      <c r="FY49" s="272"/>
      <c r="FZ49" s="272"/>
      <c r="GA49" s="272"/>
      <c r="GB49" s="272"/>
      <c r="GC49" s="272"/>
      <c r="GD49" s="272"/>
      <c r="GE49" s="272"/>
      <c r="GF49" s="272"/>
      <c r="GG49" s="272"/>
      <c r="GH49" s="272"/>
      <c r="GI49" s="272"/>
      <c r="GJ49" s="272"/>
      <c r="GK49" s="272"/>
      <c r="GL49" s="272"/>
      <c r="GM49" s="272"/>
      <c r="GN49" s="272"/>
      <c r="GO49" s="272"/>
      <c r="GP49" s="272"/>
      <c r="GQ49" s="272"/>
      <c r="GR49" s="272"/>
      <c r="GS49" s="272"/>
      <c r="GT49" s="272"/>
      <c r="GU49" s="272"/>
      <c r="GV49" s="272"/>
      <c r="GW49" s="272"/>
      <c r="GX49" s="272"/>
      <c r="GY49" s="272"/>
      <c r="GZ49" s="272"/>
      <c r="HA49" s="272"/>
      <c r="HB49" s="272"/>
      <c r="HC49" s="272"/>
      <c r="HD49" s="272"/>
      <c r="HE49" s="272"/>
      <c r="HF49" s="272"/>
      <c r="HG49" s="272"/>
      <c r="HH49" s="272"/>
      <c r="HI49" s="272"/>
      <c r="HJ49" s="272"/>
      <c r="HK49" s="272"/>
      <c r="HL49" s="272"/>
      <c r="HM49" s="272"/>
      <c r="HN49" s="272"/>
      <c r="HO49" s="272"/>
      <c r="HP49" s="272"/>
      <c r="HQ49" s="272"/>
      <c r="HR49" s="272"/>
      <c r="HS49" s="272"/>
      <c r="HT49" s="272"/>
      <c r="HU49" s="272"/>
      <c r="HV49" s="272"/>
      <c r="HW49" s="272"/>
      <c r="HX49" s="272"/>
      <c r="HY49" s="272"/>
      <c r="HZ49" s="272"/>
      <c r="IA49" s="272"/>
      <c r="IB49" s="272"/>
      <c r="IC49" s="272"/>
      <c r="ID49" s="272"/>
      <c r="IE49" s="272"/>
      <c r="IF49" s="272"/>
      <c r="IG49" s="272"/>
      <c r="IH49" s="272"/>
      <c r="II49" s="272"/>
      <c r="IJ49" s="272"/>
      <c r="IK49" s="272"/>
      <c r="IL49" s="272"/>
      <c r="IM49" s="272"/>
      <c r="IN49" s="272"/>
      <c r="IO49" s="272"/>
      <c r="IP49" s="272"/>
      <c r="IQ49" s="272"/>
      <c r="IR49" s="272"/>
      <c r="IS49" s="272"/>
      <c r="IT49" s="272"/>
    </row>
    <row r="50" spans="1:254" s="247" customFormat="1" ht="27.6" x14ac:dyDescent="0.25">
      <c r="A50" s="248" t="s">
        <v>248</v>
      </c>
      <c r="B50" s="359" t="s">
        <v>244</v>
      </c>
      <c r="C50" s="338">
        <f>ROUNDDOWN('7990NTP-P'!$J$24-('7990NTP-P'!$J$24*0.12),2)</f>
        <v>0</v>
      </c>
      <c r="D50" s="66">
        <f>'7990NTP-P'!$C$24</f>
        <v>0</v>
      </c>
      <c r="E50" s="338">
        <f>ROUNDDOWN('7990NTP-P'!$K$24-('7990NTP-P'!$K$24*0.12),2)</f>
        <v>0</v>
      </c>
      <c r="F50" s="66">
        <f>'7990NTP-P'!$D$24</f>
        <v>0</v>
      </c>
      <c r="G50" s="338">
        <f>ROUNDDOWN('7990NTP-P'!$L$24-('7990NTP-P'!$L$24*0.12),2)</f>
        <v>0</v>
      </c>
      <c r="H50" s="66">
        <f>'7990NTP-P'!$E$24</f>
        <v>0</v>
      </c>
      <c r="I50" s="338">
        <f>ROUNDDOWN('7990NTP-P'!$M$24-('7990NTP-P'!$M$24*0.12),2)</f>
        <v>0</v>
      </c>
      <c r="J50" s="66">
        <f>'7990NTP-P'!$F$24</f>
        <v>0</v>
      </c>
      <c r="K50" s="338">
        <f>ROUNDDOWN('7990NTP-P'!$N$24-('7990NTP-P'!$N$24*0.12),2)</f>
        <v>0</v>
      </c>
      <c r="L50" s="66">
        <f>'7990NTP-P'!$G$24</f>
        <v>0</v>
      </c>
      <c r="M50" s="338">
        <f>ROUNDDOWN('7990NTP-P'!$O$24-('7990NTP-P'!$O$24*0.12),2)</f>
        <v>0</v>
      </c>
      <c r="N50" s="66">
        <f>'7990NTP-P'!$H$24</f>
        <v>0</v>
      </c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  <c r="BX50" s="272"/>
      <c r="BY50" s="272"/>
      <c r="BZ50" s="272"/>
      <c r="CA50" s="272"/>
      <c r="CB50" s="272"/>
      <c r="CC50" s="272"/>
      <c r="CD50" s="272"/>
      <c r="CE50" s="272"/>
      <c r="CF50" s="272"/>
      <c r="CG50" s="272"/>
      <c r="CH50" s="272"/>
      <c r="CI50" s="272"/>
      <c r="CJ50" s="272"/>
      <c r="CK50" s="272"/>
      <c r="CL50" s="272"/>
      <c r="CM50" s="272"/>
      <c r="CN50" s="272"/>
      <c r="CO50" s="272"/>
      <c r="CP50" s="272"/>
      <c r="CQ50" s="272"/>
      <c r="CR50" s="272"/>
      <c r="CS50" s="272"/>
      <c r="CT50" s="272"/>
      <c r="CU50" s="272"/>
      <c r="CV50" s="272"/>
      <c r="CW50" s="272"/>
      <c r="CX50" s="272"/>
      <c r="CY50" s="272"/>
      <c r="CZ50" s="272"/>
      <c r="DA50" s="272"/>
      <c r="DB50" s="272"/>
      <c r="DC50" s="272"/>
      <c r="DD50" s="272"/>
      <c r="DE50" s="272"/>
      <c r="DF50" s="272"/>
      <c r="DG50" s="272"/>
      <c r="DH50" s="272"/>
      <c r="DI50" s="272"/>
      <c r="DJ50" s="272"/>
      <c r="DK50" s="272"/>
      <c r="DL50" s="272"/>
      <c r="DM50" s="272"/>
      <c r="DN50" s="272"/>
      <c r="DO50" s="272"/>
      <c r="DP50" s="272"/>
      <c r="DQ50" s="272"/>
      <c r="DR50" s="272"/>
      <c r="DS50" s="272"/>
      <c r="DT50" s="272"/>
      <c r="DU50" s="272"/>
      <c r="DV50" s="272"/>
      <c r="DW50" s="272"/>
      <c r="DX50" s="272"/>
      <c r="DY50" s="272"/>
      <c r="DZ50" s="272"/>
      <c r="EA50" s="272"/>
      <c r="EB50" s="272"/>
      <c r="EC50" s="272"/>
      <c r="ED50" s="272"/>
      <c r="EE50" s="272"/>
      <c r="EF50" s="272"/>
      <c r="EG50" s="272"/>
      <c r="EH50" s="272"/>
      <c r="EI50" s="272"/>
      <c r="EJ50" s="272"/>
      <c r="EK50" s="272"/>
      <c r="EL50" s="272"/>
      <c r="EM50" s="272"/>
      <c r="EN50" s="272"/>
      <c r="EO50" s="272"/>
      <c r="EP50" s="272"/>
      <c r="EQ50" s="272"/>
      <c r="ER50" s="272"/>
      <c r="ES50" s="272"/>
      <c r="ET50" s="272"/>
      <c r="EU50" s="272"/>
      <c r="EV50" s="272"/>
      <c r="EW50" s="272"/>
      <c r="EX50" s="272"/>
      <c r="EY50" s="272"/>
      <c r="EZ50" s="272"/>
      <c r="FA50" s="272"/>
      <c r="FB50" s="272"/>
      <c r="FC50" s="272"/>
      <c r="FD50" s="272"/>
      <c r="FE50" s="272"/>
      <c r="FF50" s="272"/>
      <c r="FG50" s="272"/>
      <c r="FH50" s="272"/>
      <c r="FI50" s="272"/>
      <c r="FJ50" s="272"/>
      <c r="FK50" s="272"/>
      <c r="FL50" s="272"/>
      <c r="FM50" s="272"/>
      <c r="FN50" s="272"/>
      <c r="FO50" s="272"/>
      <c r="FP50" s="272"/>
      <c r="FQ50" s="272"/>
      <c r="FR50" s="272"/>
      <c r="FS50" s="272"/>
      <c r="FT50" s="272"/>
      <c r="FU50" s="272"/>
      <c r="FV50" s="272"/>
      <c r="FW50" s="272"/>
      <c r="FX50" s="272"/>
      <c r="FY50" s="272"/>
      <c r="FZ50" s="272"/>
      <c r="GA50" s="272"/>
      <c r="GB50" s="272"/>
      <c r="GC50" s="272"/>
      <c r="GD50" s="272"/>
      <c r="GE50" s="272"/>
      <c r="GF50" s="272"/>
      <c r="GG50" s="272"/>
      <c r="GH50" s="272"/>
      <c r="GI50" s="272"/>
      <c r="GJ50" s="272"/>
      <c r="GK50" s="272"/>
      <c r="GL50" s="272"/>
      <c r="GM50" s="272"/>
      <c r="GN50" s="272"/>
      <c r="GO50" s="272"/>
      <c r="GP50" s="272"/>
      <c r="GQ50" s="272"/>
      <c r="GR50" s="272"/>
      <c r="GS50" s="272"/>
      <c r="GT50" s="272"/>
      <c r="GU50" s="272"/>
      <c r="GV50" s="272"/>
      <c r="GW50" s="272"/>
      <c r="GX50" s="272"/>
      <c r="GY50" s="272"/>
      <c r="GZ50" s="272"/>
      <c r="HA50" s="272"/>
      <c r="HB50" s="272"/>
      <c r="HC50" s="272"/>
      <c r="HD50" s="272"/>
      <c r="HE50" s="272"/>
      <c r="HF50" s="272"/>
      <c r="HG50" s="272"/>
      <c r="HH50" s="272"/>
      <c r="HI50" s="272"/>
      <c r="HJ50" s="272"/>
      <c r="HK50" s="272"/>
      <c r="HL50" s="272"/>
      <c r="HM50" s="272"/>
      <c r="HN50" s="272"/>
      <c r="HO50" s="272"/>
      <c r="HP50" s="272"/>
      <c r="HQ50" s="272"/>
      <c r="HR50" s="272"/>
      <c r="HS50" s="272"/>
      <c r="HT50" s="272"/>
      <c r="HU50" s="272"/>
      <c r="HV50" s="272"/>
      <c r="HW50" s="272"/>
      <c r="HX50" s="272"/>
      <c r="HY50" s="272"/>
      <c r="HZ50" s="272"/>
      <c r="IA50" s="272"/>
      <c r="IB50" s="272"/>
      <c r="IC50" s="272"/>
      <c r="ID50" s="272"/>
      <c r="IE50" s="272"/>
      <c r="IF50" s="272"/>
      <c r="IG50" s="272"/>
      <c r="IH50" s="272"/>
      <c r="II50" s="272"/>
      <c r="IJ50" s="272"/>
      <c r="IK50" s="272"/>
      <c r="IL50" s="272"/>
      <c r="IM50" s="272"/>
      <c r="IN50" s="272"/>
      <c r="IO50" s="272"/>
      <c r="IP50" s="272"/>
      <c r="IQ50" s="272"/>
      <c r="IR50" s="272"/>
      <c r="IS50" s="272"/>
      <c r="IT50" s="272"/>
    </row>
    <row r="51" spans="1:254" s="247" customFormat="1" ht="27.6" x14ac:dyDescent="0.25">
      <c r="A51" s="248" t="s">
        <v>245</v>
      </c>
      <c r="B51" s="364" t="s">
        <v>358</v>
      </c>
      <c r="C51" s="339">
        <f>ROUNDUP('7990NTP-P'!$J$24*0.12,2)</f>
        <v>0</v>
      </c>
      <c r="D51" s="354"/>
      <c r="E51" s="339">
        <f>ROUNDUP('7990NTP-P'!$K$24*0.12,2)</f>
        <v>0</v>
      </c>
      <c r="F51" s="354"/>
      <c r="G51" s="339">
        <f>ROUNDUP('7990NTP-P'!$L$24*0.12,2)</f>
        <v>0</v>
      </c>
      <c r="H51" s="354"/>
      <c r="I51" s="339">
        <f>ROUNDUP('7990NTP-P'!$M$24*0.12,2)</f>
        <v>0</v>
      </c>
      <c r="J51" s="354"/>
      <c r="K51" s="339">
        <f>ROUNDUP('7990NTP-P'!$N$24*0.12,2)</f>
        <v>0</v>
      </c>
      <c r="L51" s="354"/>
      <c r="M51" s="339">
        <f>ROUNDUP('7990NTP-P'!$O$24*0.12,2)</f>
        <v>0</v>
      </c>
      <c r="N51" s="354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2"/>
      <c r="BR51" s="272"/>
      <c r="BS51" s="272"/>
      <c r="BT51" s="272"/>
      <c r="BU51" s="272"/>
      <c r="BV51" s="272"/>
      <c r="BW51" s="272"/>
      <c r="BX51" s="272"/>
      <c r="BY51" s="272"/>
      <c r="BZ51" s="272"/>
      <c r="CA51" s="272"/>
      <c r="CB51" s="272"/>
      <c r="CC51" s="272"/>
      <c r="CD51" s="272"/>
      <c r="CE51" s="272"/>
      <c r="CF51" s="272"/>
      <c r="CG51" s="272"/>
      <c r="CH51" s="272"/>
      <c r="CI51" s="272"/>
      <c r="CJ51" s="272"/>
      <c r="CK51" s="272"/>
      <c r="CL51" s="272"/>
      <c r="CM51" s="272"/>
      <c r="CN51" s="272"/>
      <c r="CO51" s="272"/>
      <c r="CP51" s="272"/>
      <c r="CQ51" s="272"/>
      <c r="CR51" s="272"/>
      <c r="CS51" s="272"/>
      <c r="CT51" s="272"/>
      <c r="CU51" s="272"/>
      <c r="CV51" s="272"/>
      <c r="CW51" s="272"/>
      <c r="CX51" s="272"/>
      <c r="CY51" s="272"/>
      <c r="CZ51" s="272"/>
      <c r="DA51" s="272"/>
      <c r="DB51" s="272"/>
      <c r="DC51" s="272"/>
      <c r="DD51" s="272"/>
      <c r="DE51" s="272"/>
      <c r="DF51" s="272"/>
      <c r="DG51" s="272"/>
      <c r="DH51" s="272"/>
      <c r="DI51" s="272"/>
      <c r="DJ51" s="272"/>
      <c r="DK51" s="272"/>
      <c r="DL51" s="272"/>
      <c r="DM51" s="272"/>
      <c r="DN51" s="272"/>
      <c r="DO51" s="272"/>
      <c r="DP51" s="272"/>
      <c r="DQ51" s="272"/>
      <c r="DR51" s="272"/>
      <c r="DS51" s="272"/>
      <c r="DT51" s="272"/>
      <c r="DU51" s="272"/>
      <c r="DV51" s="272"/>
      <c r="DW51" s="272"/>
      <c r="DX51" s="272"/>
      <c r="DY51" s="272"/>
      <c r="DZ51" s="272"/>
      <c r="EA51" s="272"/>
      <c r="EB51" s="272"/>
      <c r="EC51" s="272"/>
      <c r="ED51" s="272"/>
      <c r="EE51" s="272"/>
      <c r="EF51" s="272"/>
      <c r="EG51" s="272"/>
      <c r="EH51" s="272"/>
      <c r="EI51" s="272"/>
      <c r="EJ51" s="272"/>
      <c r="EK51" s="272"/>
      <c r="EL51" s="272"/>
      <c r="EM51" s="272"/>
      <c r="EN51" s="272"/>
      <c r="EO51" s="272"/>
      <c r="EP51" s="272"/>
      <c r="EQ51" s="272"/>
      <c r="ER51" s="272"/>
      <c r="ES51" s="272"/>
      <c r="ET51" s="272"/>
      <c r="EU51" s="272"/>
      <c r="EV51" s="272"/>
      <c r="EW51" s="272"/>
      <c r="EX51" s="272"/>
      <c r="EY51" s="272"/>
      <c r="EZ51" s="272"/>
      <c r="FA51" s="272"/>
      <c r="FB51" s="272"/>
      <c r="FC51" s="272"/>
      <c r="FD51" s="272"/>
      <c r="FE51" s="272"/>
      <c r="FF51" s="272"/>
      <c r="FG51" s="272"/>
      <c r="FH51" s="272"/>
      <c r="FI51" s="272"/>
      <c r="FJ51" s="272"/>
      <c r="FK51" s="272"/>
      <c r="FL51" s="272"/>
      <c r="FM51" s="272"/>
      <c r="FN51" s="272"/>
      <c r="FO51" s="272"/>
      <c r="FP51" s="272"/>
      <c r="FQ51" s="272"/>
      <c r="FR51" s="272"/>
      <c r="FS51" s="272"/>
      <c r="FT51" s="272"/>
      <c r="FU51" s="272"/>
      <c r="FV51" s="272"/>
      <c r="FW51" s="272"/>
      <c r="FX51" s="272"/>
      <c r="FY51" s="272"/>
      <c r="FZ51" s="272"/>
      <c r="GA51" s="272"/>
      <c r="GB51" s="272"/>
      <c r="GC51" s="272"/>
      <c r="GD51" s="272"/>
      <c r="GE51" s="272"/>
      <c r="GF51" s="272"/>
      <c r="GG51" s="272"/>
      <c r="GH51" s="272"/>
      <c r="GI51" s="272"/>
      <c r="GJ51" s="272"/>
      <c r="GK51" s="272"/>
      <c r="GL51" s="272"/>
      <c r="GM51" s="272"/>
      <c r="GN51" s="272"/>
      <c r="GO51" s="272"/>
      <c r="GP51" s="272"/>
      <c r="GQ51" s="272"/>
      <c r="GR51" s="272"/>
      <c r="GS51" s="272"/>
      <c r="GT51" s="272"/>
      <c r="GU51" s="272"/>
      <c r="GV51" s="272"/>
      <c r="GW51" s="272"/>
      <c r="GX51" s="272"/>
      <c r="GY51" s="272"/>
      <c r="GZ51" s="272"/>
      <c r="HA51" s="272"/>
      <c r="HB51" s="272"/>
      <c r="HC51" s="272"/>
      <c r="HD51" s="272"/>
      <c r="HE51" s="272"/>
      <c r="HF51" s="272"/>
      <c r="HG51" s="272"/>
      <c r="HH51" s="272"/>
      <c r="HI51" s="272"/>
      <c r="HJ51" s="272"/>
      <c r="HK51" s="272"/>
      <c r="HL51" s="272"/>
      <c r="HM51" s="272"/>
      <c r="HN51" s="272"/>
      <c r="HO51" s="272"/>
      <c r="HP51" s="272"/>
      <c r="HQ51" s="272"/>
      <c r="HR51" s="272"/>
      <c r="HS51" s="272"/>
      <c r="HT51" s="272"/>
      <c r="HU51" s="272"/>
      <c r="HV51" s="272"/>
      <c r="HW51" s="272"/>
      <c r="HX51" s="272"/>
      <c r="HY51" s="272"/>
      <c r="HZ51" s="272"/>
      <c r="IA51" s="272"/>
      <c r="IB51" s="272"/>
      <c r="IC51" s="272"/>
      <c r="ID51" s="272"/>
      <c r="IE51" s="272"/>
      <c r="IF51" s="272"/>
      <c r="IG51" s="272"/>
      <c r="IH51" s="272"/>
      <c r="II51" s="272"/>
      <c r="IJ51" s="272"/>
      <c r="IK51" s="272"/>
      <c r="IL51" s="272"/>
      <c r="IM51" s="272"/>
      <c r="IN51" s="272"/>
      <c r="IO51" s="272"/>
      <c r="IP51" s="272"/>
      <c r="IQ51" s="272"/>
      <c r="IR51" s="272"/>
      <c r="IS51" s="272"/>
      <c r="IT51" s="272"/>
    </row>
    <row r="52" spans="1:254" s="247" customFormat="1" ht="13.8" x14ac:dyDescent="0.25">
      <c r="A52" s="262"/>
      <c r="B52" s="358"/>
      <c r="C52" s="340"/>
      <c r="D52" s="289"/>
      <c r="E52" s="340"/>
      <c r="F52" s="289"/>
      <c r="G52" s="340"/>
      <c r="H52" s="289"/>
      <c r="I52" s="340"/>
      <c r="J52" s="289"/>
      <c r="K52" s="340"/>
      <c r="L52" s="289"/>
      <c r="M52" s="340"/>
      <c r="N52" s="289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2"/>
      <c r="BR52" s="272"/>
      <c r="BS52" s="272"/>
      <c r="BT52" s="272"/>
      <c r="BU52" s="272"/>
      <c r="BV52" s="272"/>
      <c r="BW52" s="272"/>
      <c r="BX52" s="272"/>
      <c r="BY52" s="272"/>
      <c r="BZ52" s="272"/>
      <c r="CA52" s="272"/>
      <c r="CB52" s="272"/>
      <c r="CC52" s="272"/>
      <c r="CD52" s="272"/>
      <c r="CE52" s="272"/>
      <c r="CF52" s="272"/>
      <c r="CG52" s="272"/>
      <c r="CH52" s="272"/>
      <c r="CI52" s="272"/>
      <c r="CJ52" s="272"/>
      <c r="CK52" s="272"/>
      <c r="CL52" s="272"/>
      <c r="CM52" s="272"/>
      <c r="CN52" s="272"/>
      <c r="CO52" s="272"/>
      <c r="CP52" s="272"/>
      <c r="CQ52" s="272"/>
      <c r="CR52" s="272"/>
      <c r="CS52" s="272"/>
      <c r="CT52" s="272"/>
      <c r="CU52" s="272"/>
      <c r="CV52" s="272"/>
      <c r="CW52" s="272"/>
      <c r="CX52" s="272"/>
      <c r="CY52" s="272"/>
      <c r="CZ52" s="272"/>
      <c r="DA52" s="272"/>
      <c r="DB52" s="272"/>
      <c r="DC52" s="272"/>
      <c r="DD52" s="272"/>
      <c r="DE52" s="272"/>
      <c r="DF52" s="272"/>
      <c r="DG52" s="272"/>
      <c r="DH52" s="272"/>
      <c r="DI52" s="272"/>
      <c r="DJ52" s="272"/>
      <c r="DK52" s="272"/>
      <c r="DL52" s="272"/>
      <c r="DM52" s="272"/>
      <c r="DN52" s="272"/>
      <c r="DO52" s="272"/>
      <c r="DP52" s="272"/>
      <c r="DQ52" s="272"/>
      <c r="DR52" s="272"/>
      <c r="DS52" s="272"/>
      <c r="DT52" s="272"/>
      <c r="DU52" s="272"/>
      <c r="DV52" s="272"/>
      <c r="DW52" s="272"/>
      <c r="DX52" s="272"/>
      <c r="DY52" s="272"/>
      <c r="DZ52" s="272"/>
      <c r="EA52" s="272"/>
      <c r="EB52" s="272"/>
      <c r="EC52" s="272"/>
      <c r="ED52" s="272"/>
      <c r="EE52" s="272"/>
      <c r="EF52" s="272"/>
      <c r="EG52" s="272"/>
      <c r="EH52" s="272"/>
      <c r="EI52" s="272"/>
      <c r="EJ52" s="272"/>
      <c r="EK52" s="272"/>
      <c r="EL52" s="272"/>
      <c r="EM52" s="272"/>
      <c r="EN52" s="272"/>
      <c r="EO52" s="272"/>
      <c r="EP52" s="272"/>
      <c r="EQ52" s="272"/>
      <c r="ER52" s="272"/>
      <c r="ES52" s="272"/>
      <c r="ET52" s="272"/>
      <c r="EU52" s="272"/>
      <c r="EV52" s="272"/>
      <c r="EW52" s="272"/>
      <c r="EX52" s="272"/>
      <c r="EY52" s="272"/>
      <c r="EZ52" s="272"/>
      <c r="FA52" s="272"/>
      <c r="FB52" s="272"/>
      <c r="FC52" s="272"/>
      <c r="FD52" s="272"/>
      <c r="FE52" s="272"/>
      <c r="FF52" s="272"/>
      <c r="FG52" s="272"/>
      <c r="FH52" s="272"/>
      <c r="FI52" s="272"/>
      <c r="FJ52" s="272"/>
      <c r="FK52" s="272"/>
      <c r="FL52" s="272"/>
      <c r="FM52" s="272"/>
      <c r="FN52" s="272"/>
      <c r="FO52" s="272"/>
      <c r="FP52" s="272"/>
      <c r="FQ52" s="272"/>
      <c r="FR52" s="272"/>
      <c r="FS52" s="272"/>
      <c r="FT52" s="272"/>
      <c r="FU52" s="272"/>
      <c r="FV52" s="272"/>
      <c r="FW52" s="272"/>
      <c r="FX52" s="272"/>
      <c r="FY52" s="272"/>
      <c r="FZ52" s="272"/>
      <c r="GA52" s="272"/>
      <c r="GB52" s="272"/>
      <c r="GC52" s="272"/>
      <c r="GD52" s="272"/>
      <c r="GE52" s="272"/>
      <c r="GF52" s="272"/>
      <c r="GG52" s="272"/>
      <c r="GH52" s="272"/>
      <c r="GI52" s="272"/>
      <c r="GJ52" s="272"/>
      <c r="GK52" s="272"/>
      <c r="GL52" s="272"/>
      <c r="GM52" s="272"/>
      <c r="GN52" s="272"/>
      <c r="GO52" s="272"/>
      <c r="GP52" s="272"/>
      <c r="GQ52" s="272"/>
      <c r="GR52" s="272"/>
      <c r="GS52" s="272"/>
      <c r="GT52" s="272"/>
      <c r="GU52" s="272"/>
      <c r="GV52" s="272"/>
      <c r="GW52" s="272"/>
      <c r="GX52" s="272"/>
      <c r="GY52" s="272"/>
      <c r="GZ52" s="272"/>
      <c r="HA52" s="272"/>
      <c r="HB52" s="272"/>
      <c r="HC52" s="272"/>
      <c r="HD52" s="272"/>
      <c r="HE52" s="272"/>
      <c r="HF52" s="272"/>
      <c r="HG52" s="272"/>
      <c r="HH52" s="272"/>
      <c r="HI52" s="272"/>
      <c r="HJ52" s="272"/>
      <c r="HK52" s="272"/>
      <c r="HL52" s="272"/>
      <c r="HM52" s="272"/>
      <c r="HN52" s="272"/>
      <c r="HO52" s="272"/>
      <c r="HP52" s="272"/>
      <c r="HQ52" s="272"/>
      <c r="HR52" s="272"/>
      <c r="HS52" s="272"/>
      <c r="HT52" s="272"/>
      <c r="HU52" s="272"/>
      <c r="HV52" s="272"/>
      <c r="HW52" s="272"/>
      <c r="HX52" s="272"/>
      <c r="HY52" s="272"/>
      <c r="HZ52" s="272"/>
      <c r="IA52" s="272"/>
      <c r="IB52" s="272"/>
      <c r="IC52" s="272"/>
      <c r="ID52" s="272"/>
      <c r="IE52" s="272"/>
      <c r="IF52" s="272"/>
      <c r="IG52" s="272"/>
      <c r="IH52" s="272"/>
      <c r="II52" s="272"/>
      <c r="IJ52" s="272"/>
      <c r="IK52" s="272"/>
      <c r="IL52" s="272"/>
      <c r="IM52" s="272"/>
      <c r="IN52" s="272"/>
      <c r="IO52" s="272"/>
      <c r="IP52" s="272"/>
      <c r="IQ52" s="272"/>
      <c r="IR52" s="272"/>
      <c r="IS52" s="272"/>
      <c r="IT52" s="272"/>
    </row>
    <row r="53" spans="1:254" s="247" customFormat="1" ht="27.6" x14ac:dyDescent="0.25">
      <c r="A53" s="278" t="s">
        <v>250</v>
      </c>
      <c r="B53" s="359" t="s">
        <v>251</v>
      </c>
      <c r="C53" s="338">
        <f>ROUNDDOWN('7990NTP-P'!$J$25-('7990NTP-P'!$J$25*0.12),2)</f>
        <v>0</v>
      </c>
      <c r="D53" s="66">
        <f>'7990NTP-P'!$C$25</f>
        <v>0</v>
      </c>
      <c r="E53" s="338">
        <f>ROUNDDOWN('7990NTP-P'!$K$25-('7990NTP-P'!$K$25*0.12),2)</f>
        <v>0</v>
      </c>
      <c r="F53" s="66">
        <f>'7990NTP-P'!$D$25</f>
        <v>0</v>
      </c>
      <c r="G53" s="338">
        <f>ROUNDDOWN('7990NTP-P'!$L$25-('7990NTP-P'!$L$25*0.12),2)</f>
        <v>0</v>
      </c>
      <c r="H53" s="66">
        <f>'7990NTP-P'!$E$25</f>
        <v>0</v>
      </c>
      <c r="I53" s="338">
        <f>ROUNDDOWN('7990NTP-P'!$M$25-('7990NTP-P'!$M$25*0.12),2)</f>
        <v>0</v>
      </c>
      <c r="J53" s="66">
        <f>'7990NTP-P'!$F$25</f>
        <v>0</v>
      </c>
      <c r="K53" s="338">
        <f>ROUNDDOWN('7990NTP-P'!$N$25-('7990NTP-P'!$N$25*0.12),2)</f>
        <v>0</v>
      </c>
      <c r="L53" s="66">
        <f>'7990NTP-P'!$G$25</f>
        <v>0</v>
      </c>
      <c r="M53" s="338">
        <f>ROUNDDOWN('7990NTP-P'!$O$25-('7990NTP-P'!$O$25*0.12),2)</f>
        <v>0</v>
      </c>
      <c r="N53" s="66">
        <f>'7990NTP-P'!$H$25</f>
        <v>0</v>
      </c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2"/>
      <c r="BP53" s="272"/>
      <c r="BQ53" s="272"/>
      <c r="BR53" s="272"/>
      <c r="BS53" s="272"/>
      <c r="BT53" s="272"/>
      <c r="BU53" s="272"/>
      <c r="BV53" s="272"/>
      <c r="BW53" s="272"/>
      <c r="BX53" s="272"/>
      <c r="BY53" s="272"/>
      <c r="BZ53" s="272"/>
      <c r="CA53" s="272"/>
      <c r="CB53" s="272"/>
      <c r="CC53" s="272"/>
      <c r="CD53" s="272"/>
      <c r="CE53" s="272"/>
      <c r="CF53" s="272"/>
      <c r="CG53" s="272"/>
      <c r="CH53" s="272"/>
      <c r="CI53" s="272"/>
      <c r="CJ53" s="272"/>
      <c r="CK53" s="272"/>
      <c r="CL53" s="272"/>
      <c r="CM53" s="272"/>
      <c r="CN53" s="272"/>
      <c r="CO53" s="272"/>
      <c r="CP53" s="272"/>
      <c r="CQ53" s="272"/>
      <c r="CR53" s="272"/>
      <c r="CS53" s="272"/>
      <c r="CT53" s="272"/>
      <c r="CU53" s="272"/>
      <c r="CV53" s="272"/>
      <c r="CW53" s="272"/>
      <c r="CX53" s="272"/>
      <c r="CY53" s="272"/>
      <c r="CZ53" s="272"/>
      <c r="DA53" s="272"/>
      <c r="DB53" s="272"/>
      <c r="DC53" s="272"/>
      <c r="DD53" s="272"/>
      <c r="DE53" s="272"/>
      <c r="DF53" s="272"/>
      <c r="DG53" s="272"/>
      <c r="DH53" s="272"/>
      <c r="DI53" s="272"/>
      <c r="DJ53" s="272"/>
      <c r="DK53" s="272"/>
      <c r="DL53" s="272"/>
      <c r="DM53" s="272"/>
      <c r="DN53" s="272"/>
      <c r="DO53" s="272"/>
      <c r="DP53" s="272"/>
      <c r="DQ53" s="272"/>
      <c r="DR53" s="272"/>
      <c r="DS53" s="272"/>
      <c r="DT53" s="272"/>
      <c r="DU53" s="272"/>
      <c r="DV53" s="272"/>
      <c r="DW53" s="272"/>
      <c r="DX53" s="272"/>
      <c r="DY53" s="272"/>
      <c r="DZ53" s="272"/>
      <c r="EA53" s="272"/>
      <c r="EB53" s="272"/>
      <c r="EC53" s="272"/>
      <c r="ED53" s="272"/>
      <c r="EE53" s="272"/>
      <c r="EF53" s="272"/>
      <c r="EG53" s="272"/>
      <c r="EH53" s="272"/>
      <c r="EI53" s="272"/>
      <c r="EJ53" s="272"/>
      <c r="EK53" s="272"/>
      <c r="EL53" s="272"/>
      <c r="EM53" s="272"/>
      <c r="EN53" s="272"/>
      <c r="EO53" s="272"/>
      <c r="EP53" s="272"/>
      <c r="EQ53" s="272"/>
      <c r="ER53" s="272"/>
      <c r="ES53" s="272"/>
      <c r="ET53" s="272"/>
      <c r="EU53" s="272"/>
      <c r="EV53" s="272"/>
      <c r="EW53" s="272"/>
      <c r="EX53" s="272"/>
      <c r="EY53" s="272"/>
      <c r="EZ53" s="272"/>
      <c r="FA53" s="272"/>
      <c r="FB53" s="272"/>
      <c r="FC53" s="272"/>
      <c r="FD53" s="272"/>
      <c r="FE53" s="272"/>
      <c r="FF53" s="272"/>
      <c r="FG53" s="272"/>
      <c r="FH53" s="272"/>
      <c r="FI53" s="272"/>
      <c r="FJ53" s="272"/>
      <c r="FK53" s="272"/>
      <c r="FL53" s="272"/>
      <c r="FM53" s="272"/>
      <c r="FN53" s="272"/>
      <c r="FO53" s="272"/>
      <c r="FP53" s="272"/>
      <c r="FQ53" s="272"/>
      <c r="FR53" s="272"/>
      <c r="FS53" s="272"/>
      <c r="FT53" s="272"/>
      <c r="FU53" s="272"/>
      <c r="FV53" s="272"/>
      <c r="FW53" s="272"/>
      <c r="FX53" s="272"/>
      <c r="FY53" s="272"/>
      <c r="FZ53" s="272"/>
      <c r="GA53" s="272"/>
      <c r="GB53" s="272"/>
      <c r="GC53" s="272"/>
      <c r="GD53" s="272"/>
      <c r="GE53" s="272"/>
      <c r="GF53" s="272"/>
      <c r="GG53" s="272"/>
      <c r="GH53" s="272"/>
      <c r="GI53" s="272"/>
      <c r="GJ53" s="272"/>
      <c r="GK53" s="272"/>
      <c r="GL53" s="272"/>
      <c r="GM53" s="272"/>
      <c r="GN53" s="272"/>
      <c r="GO53" s="272"/>
      <c r="GP53" s="272"/>
      <c r="GQ53" s="272"/>
      <c r="GR53" s="272"/>
      <c r="GS53" s="272"/>
      <c r="GT53" s="272"/>
      <c r="GU53" s="272"/>
      <c r="GV53" s="272"/>
      <c r="GW53" s="272"/>
      <c r="GX53" s="272"/>
      <c r="GY53" s="272"/>
      <c r="GZ53" s="272"/>
      <c r="HA53" s="272"/>
      <c r="HB53" s="272"/>
      <c r="HC53" s="272"/>
      <c r="HD53" s="272"/>
      <c r="HE53" s="272"/>
      <c r="HF53" s="272"/>
      <c r="HG53" s="272"/>
      <c r="HH53" s="272"/>
      <c r="HI53" s="272"/>
      <c r="HJ53" s="272"/>
      <c r="HK53" s="272"/>
      <c r="HL53" s="272"/>
      <c r="HM53" s="272"/>
      <c r="HN53" s="272"/>
      <c r="HO53" s="272"/>
      <c r="HP53" s="272"/>
      <c r="HQ53" s="272"/>
      <c r="HR53" s="272"/>
      <c r="HS53" s="272"/>
      <c r="HT53" s="272"/>
      <c r="HU53" s="272"/>
      <c r="HV53" s="272"/>
      <c r="HW53" s="272"/>
      <c r="HX53" s="272"/>
      <c r="HY53" s="272"/>
      <c r="HZ53" s="272"/>
      <c r="IA53" s="272"/>
      <c r="IB53" s="272"/>
      <c r="IC53" s="272"/>
      <c r="ID53" s="272"/>
      <c r="IE53" s="272"/>
      <c r="IF53" s="272"/>
      <c r="IG53" s="272"/>
      <c r="IH53" s="272"/>
      <c r="II53" s="272"/>
      <c r="IJ53" s="272"/>
      <c r="IK53" s="272"/>
      <c r="IL53" s="272"/>
      <c r="IM53" s="272"/>
      <c r="IN53" s="272"/>
      <c r="IO53" s="272"/>
      <c r="IP53" s="272"/>
      <c r="IQ53" s="272"/>
      <c r="IR53" s="272"/>
      <c r="IS53" s="272"/>
      <c r="IT53" s="272"/>
    </row>
    <row r="54" spans="1:254" s="247" customFormat="1" ht="14.4" x14ac:dyDescent="0.3">
      <c r="A54" s="279" t="s">
        <v>249</v>
      </c>
      <c r="B54" s="365" t="s">
        <v>359</v>
      </c>
      <c r="C54" s="339">
        <f>ROUNDUP('7990NTP-P'!$J$25*0.12,2)</f>
        <v>0</v>
      </c>
      <c r="D54" s="354"/>
      <c r="E54" s="339">
        <f>ROUNDUP('7990NTP-P'!$K$25*0.12,2)</f>
        <v>0</v>
      </c>
      <c r="F54" s="354"/>
      <c r="G54" s="339">
        <f>ROUNDUP('7990NTP-P'!$L$25*0.12,2)</f>
        <v>0</v>
      </c>
      <c r="H54" s="354"/>
      <c r="I54" s="339">
        <f>ROUNDUP('7990NTP-P'!$M$25*0.12,2)</f>
        <v>0</v>
      </c>
      <c r="J54" s="354"/>
      <c r="K54" s="339">
        <f>ROUNDUP('7990NTP-P'!$N$25*0.12,2)</f>
        <v>0</v>
      </c>
      <c r="L54" s="354"/>
      <c r="M54" s="339">
        <f>ROUNDUP('7990NTP-P'!$O$25*0.12,2)</f>
        <v>0</v>
      </c>
      <c r="N54" s="354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  <c r="AS54" s="272"/>
      <c r="AT54" s="272"/>
      <c r="AU54" s="272"/>
      <c r="AV54" s="272"/>
      <c r="AW54" s="272"/>
      <c r="AX54" s="272"/>
      <c r="AY54" s="272"/>
      <c r="AZ54" s="272"/>
      <c r="BA54" s="272"/>
      <c r="BB54" s="272"/>
      <c r="BC54" s="272"/>
      <c r="BD54" s="272"/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2"/>
      <c r="BQ54" s="272"/>
      <c r="BR54" s="272"/>
      <c r="BS54" s="272"/>
      <c r="BT54" s="272"/>
      <c r="BU54" s="272"/>
      <c r="BV54" s="272"/>
      <c r="BW54" s="272"/>
      <c r="BX54" s="272"/>
      <c r="BY54" s="272"/>
      <c r="BZ54" s="272"/>
      <c r="CA54" s="272"/>
      <c r="CB54" s="272"/>
      <c r="CC54" s="272"/>
      <c r="CD54" s="272"/>
      <c r="CE54" s="272"/>
      <c r="CF54" s="272"/>
      <c r="CG54" s="272"/>
      <c r="CH54" s="272"/>
      <c r="CI54" s="272"/>
      <c r="CJ54" s="272"/>
      <c r="CK54" s="272"/>
      <c r="CL54" s="272"/>
      <c r="CM54" s="272"/>
      <c r="CN54" s="272"/>
      <c r="CO54" s="272"/>
      <c r="CP54" s="272"/>
      <c r="CQ54" s="272"/>
      <c r="CR54" s="272"/>
      <c r="CS54" s="272"/>
      <c r="CT54" s="272"/>
      <c r="CU54" s="272"/>
      <c r="CV54" s="272"/>
      <c r="CW54" s="272"/>
      <c r="CX54" s="272"/>
      <c r="CY54" s="272"/>
      <c r="CZ54" s="272"/>
      <c r="DA54" s="272"/>
      <c r="DB54" s="272"/>
      <c r="DC54" s="272"/>
      <c r="DD54" s="272"/>
      <c r="DE54" s="272"/>
      <c r="DF54" s="272"/>
      <c r="DG54" s="272"/>
      <c r="DH54" s="272"/>
      <c r="DI54" s="272"/>
      <c r="DJ54" s="272"/>
      <c r="DK54" s="272"/>
      <c r="DL54" s="272"/>
      <c r="DM54" s="272"/>
      <c r="DN54" s="272"/>
      <c r="DO54" s="272"/>
      <c r="DP54" s="272"/>
      <c r="DQ54" s="272"/>
      <c r="DR54" s="272"/>
      <c r="DS54" s="272"/>
      <c r="DT54" s="272"/>
      <c r="DU54" s="272"/>
      <c r="DV54" s="272"/>
      <c r="DW54" s="272"/>
      <c r="DX54" s="272"/>
      <c r="DY54" s="272"/>
      <c r="DZ54" s="272"/>
      <c r="EA54" s="272"/>
      <c r="EB54" s="272"/>
      <c r="EC54" s="272"/>
      <c r="ED54" s="272"/>
      <c r="EE54" s="272"/>
      <c r="EF54" s="272"/>
      <c r="EG54" s="272"/>
      <c r="EH54" s="272"/>
      <c r="EI54" s="272"/>
      <c r="EJ54" s="272"/>
      <c r="EK54" s="272"/>
      <c r="EL54" s="272"/>
      <c r="EM54" s="272"/>
      <c r="EN54" s="272"/>
      <c r="EO54" s="272"/>
      <c r="EP54" s="272"/>
      <c r="EQ54" s="272"/>
      <c r="ER54" s="272"/>
      <c r="ES54" s="272"/>
      <c r="ET54" s="272"/>
      <c r="EU54" s="272"/>
      <c r="EV54" s="272"/>
      <c r="EW54" s="272"/>
      <c r="EX54" s="272"/>
      <c r="EY54" s="272"/>
      <c r="EZ54" s="272"/>
      <c r="FA54" s="272"/>
      <c r="FB54" s="272"/>
      <c r="FC54" s="272"/>
      <c r="FD54" s="272"/>
      <c r="FE54" s="272"/>
      <c r="FF54" s="272"/>
      <c r="FG54" s="272"/>
      <c r="FH54" s="272"/>
      <c r="FI54" s="272"/>
      <c r="FJ54" s="272"/>
      <c r="FK54" s="272"/>
      <c r="FL54" s="272"/>
      <c r="FM54" s="272"/>
      <c r="FN54" s="272"/>
      <c r="FO54" s="272"/>
      <c r="FP54" s="272"/>
      <c r="FQ54" s="272"/>
      <c r="FR54" s="272"/>
      <c r="FS54" s="272"/>
      <c r="FT54" s="272"/>
      <c r="FU54" s="272"/>
      <c r="FV54" s="272"/>
      <c r="FW54" s="272"/>
      <c r="FX54" s="272"/>
      <c r="FY54" s="272"/>
      <c r="FZ54" s="272"/>
      <c r="GA54" s="272"/>
      <c r="GB54" s="272"/>
      <c r="GC54" s="272"/>
      <c r="GD54" s="272"/>
      <c r="GE54" s="272"/>
      <c r="GF54" s="272"/>
      <c r="GG54" s="272"/>
      <c r="GH54" s="272"/>
      <c r="GI54" s="272"/>
      <c r="GJ54" s="272"/>
      <c r="GK54" s="272"/>
      <c r="GL54" s="272"/>
      <c r="GM54" s="272"/>
      <c r="GN54" s="272"/>
      <c r="GO54" s="272"/>
      <c r="GP54" s="272"/>
      <c r="GQ54" s="272"/>
      <c r="GR54" s="272"/>
      <c r="GS54" s="272"/>
      <c r="GT54" s="272"/>
      <c r="GU54" s="272"/>
      <c r="GV54" s="272"/>
      <c r="GW54" s="272"/>
      <c r="GX54" s="272"/>
      <c r="GY54" s="272"/>
      <c r="GZ54" s="272"/>
      <c r="HA54" s="272"/>
      <c r="HB54" s="272"/>
      <c r="HC54" s="272"/>
      <c r="HD54" s="272"/>
      <c r="HE54" s="272"/>
      <c r="HF54" s="272"/>
      <c r="HG54" s="272"/>
      <c r="HH54" s="272"/>
      <c r="HI54" s="272"/>
      <c r="HJ54" s="272"/>
      <c r="HK54" s="272"/>
      <c r="HL54" s="272"/>
      <c r="HM54" s="272"/>
      <c r="HN54" s="272"/>
      <c r="HO54" s="272"/>
      <c r="HP54" s="272"/>
      <c r="HQ54" s="272"/>
      <c r="HR54" s="272"/>
      <c r="HS54" s="272"/>
      <c r="HT54" s="272"/>
      <c r="HU54" s="272"/>
      <c r="HV54" s="272"/>
      <c r="HW54" s="272"/>
      <c r="HX54" s="272"/>
      <c r="HY54" s="272"/>
      <c r="HZ54" s="272"/>
      <c r="IA54" s="272"/>
      <c r="IB54" s="272"/>
      <c r="IC54" s="272"/>
      <c r="ID54" s="272"/>
      <c r="IE54" s="272"/>
      <c r="IF54" s="272"/>
      <c r="IG54" s="272"/>
      <c r="IH54" s="272"/>
      <c r="II54" s="272"/>
      <c r="IJ54" s="272"/>
      <c r="IK54" s="272"/>
      <c r="IL54" s="272"/>
      <c r="IM54" s="272"/>
      <c r="IN54" s="272"/>
      <c r="IO54" s="272"/>
      <c r="IP54" s="272"/>
      <c r="IQ54" s="272"/>
      <c r="IR54" s="272"/>
      <c r="IS54" s="272"/>
      <c r="IT54" s="272"/>
    </row>
    <row r="55" spans="1:254" s="247" customFormat="1" ht="13.8" x14ac:dyDescent="0.25">
      <c r="A55" s="262"/>
      <c r="B55" s="358"/>
      <c r="C55" s="340"/>
      <c r="D55" s="289"/>
      <c r="E55" s="340"/>
      <c r="F55" s="289"/>
      <c r="G55" s="340"/>
      <c r="H55" s="289"/>
      <c r="I55" s="340"/>
      <c r="J55" s="289"/>
      <c r="K55" s="340"/>
      <c r="L55" s="289"/>
      <c r="M55" s="340"/>
      <c r="N55" s="289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2"/>
      <c r="BE55" s="272"/>
      <c r="BF55" s="272"/>
      <c r="BG55" s="272"/>
      <c r="BH55" s="272"/>
      <c r="BI55" s="272"/>
      <c r="BJ55" s="272"/>
      <c r="BK55" s="272"/>
      <c r="BL55" s="272"/>
      <c r="BM55" s="272"/>
      <c r="BN55" s="272"/>
      <c r="BO55" s="272"/>
      <c r="BP55" s="272"/>
      <c r="BQ55" s="272"/>
      <c r="BR55" s="272"/>
      <c r="BS55" s="272"/>
      <c r="BT55" s="272"/>
      <c r="BU55" s="272"/>
      <c r="BV55" s="272"/>
      <c r="BW55" s="272"/>
      <c r="BX55" s="272"/>
      <c r="BY55" s="272"/>
      <c r="BZ55" s="272"/>
      <c r="CA55" s="272"/>
      <c r="CB55" s="272"/>
      <c r="CC55" s="272"/>
      <c r="CD55" s="272"/>
      <c r="CE55" s="272"/>
      <c r="CF55" s="272"/>
      <c r="CG55" s="272"/>
      <c r="CH55" s="272"/>
      <c r="CI55" s="272"/>
      <c r="CJ55" s="272"/>
      <c r="CK55" s="272"/>
      <c r="CL55" s="272"/>
      <c r="CM55" s="272"/>
      <c r="CN55" s="272"/>
      <c r="CO55" s="272"/>
      <c r="CP55" s="272"/>
      <c r="CQ55" s="272"/>
      <c r="CR55" s="272"/>
      <c r="CS55" s="272"/>
      <c r="CT55" s="272"/>
      <c r="CU55" s="272"/>
      <c r="CV55" s="272"/>
      <c r="CW55" s="272"/>
      <c r="CX55" s="272"/>
      <c r="CY55" s="272"/>
      <c r="CZ55" s="272"/>
      <c r="DA55" s="272"/>
      <c r="DB55" s="272"/>
      <c r="DC55" s="272"/>
      <c r="DD55" s="272"/>
      <c r="DE55" s="272"/>
      <c r="DF55" s="272"/>
      <c r="DG55" s="272"/>
      <c r="DH55" s="272"/>
      <c r="DI55" s="272"/>
      <c r="DJ55" s="272"/>
      <c r="DK55" s="272"/>
      <c r="DL55" s="272"/>
      <c r="DM55" s="272"/>
      <c r="DN55" s="272"/>
      <c r="DO55" s="272"/>
      <c r="DP55" s="272"/>
      <c r="DQ55" s="272"/>
      <c r="DR55" s="272"/>
      <c r="DS55" s="272"/>
      <c r="DT55" s="272"/>
      <c r="DU55" s="272"/>
      <c r="DV55" s="272"/>
      <c r="DW55" s="272"/>
      <c r="DX55" s="272"/>
      <c r="DY55" s="272"/>
      <c r="DZ55" s="272"/>
      <c r="EA55" s="272"/>
      <c r="EB55" s="272"/>
      <c r="EC55" s="272"/>
      <c r="ED55" s="272"/>
      <c r="EE55" s="272"/>
      <c r="EF55" s="272"/>
      <c r="EG55" s="272"/>
      <c r="EH55" s="272"/>
      <c r="EI55" s="272"/>
      <c r="EJ55" s="272"/>
      <c r="EK55" s="272"/>
      <c r="EL55" s="272"/>
      <c r="EM55" s="272"/>
      <c r="EN55" s="272"/>
      <c r="EO55" s="272"/>
      <c r="EP55" s="272"/>
      <c r="EQ55" s="272"/>
      <c r="ER55" s="272"/>
      <c r="ES55" s="272"/>
      <c r="ET55" s="272"/>
      <c r="EU55" s="272"/>
      <c r="EV55" s="272"/>
      <c r="EW55" s="272"/>
      <c r="EX55" s="272"/>
      <c r="EY55" s="272"/>
      <c r="EZ55" s="272"/>
      <c r="FA55" s="272"/>
      <c r="FB55" s="272"/>
      <c r="FC55" s="272"/>
      <c r="FD55" s="272"/>
      <c r="FE55" s="272"/>
      <c r="FF55" s="272"/>
      <c r="FG55" s="272"/>
      <c r="FH55" s="272"/>
      <c r="FI55" s="272"/>
      <c r="FJ55" s="272"/>
      <c r="FK55" s="272"/>
      <c r="FL55" s="272"/>
      <c r="FM55" s="272"/>
      <c r="FN55" s="272"/>
      <c r="FO55" s="272"/>
      <c r="FP55" s="272"/>
      <c r="FQ55" s="272"/>
      <c r="FR55" s="272"/>
      <c r="FS55" s="272"/>
      <c r="FT55" s="272"/>
      <c r="FU55" s="272"/>
      <c r="FV55" s="272"/>
      <c r="FW55" s="272"/>
      <c r="FX55" s="272"/>
      <c r="FY55" s="272"/>
      <c r="FZ55" s="272"/>
      <c r="GA55" s="272"/>
      <c r="GB55" s="272"/>
      <c r="GC55" s="272"/>
      <c r="GD55" s="272"/>
      <c r="GE55" s="272"/>
      <c r="GF55" s="272"/>
      <c r="GG55" s="272"/>
      <c r="GH55" s="272"/>
      <c r="GI55" s="272"/>
      <c r="GJ55" s="272"/>
      <c r="GK55" s="272"/>
      <c r="GL55" s="272"/>
      <c r="GM55" s="272"/>
      <c r="GN55" s="272"/>
      <c r="GO55" s="272"/>
      <c r="GP55" s="272"/>
      <c r="GQ55" s="272"/>
      <c r="GR55" s="272"/>
      <c r="GS55" s="272"/>
      <c r="GT55" s="272"/>
      <c r="GU55" s="272"/>
      <c r="GV55" s="272"/>
      <c r="GW55" s="272"/>
      <c r="GX55" s="272"/>
      <c r="GY55" s="272"/>
      <c r="GZ55" s="272"/>
      <c r="HA55" s="272"/>
      <c r="HB55" s="272"/>
      <c r="HC55" s="272"/>
      <c r="HD55" s="272"/>
      <c r="HE55" s="272"/>
      <c r="HF55" s="272"/>
      <c r="HG55" s="272"/>
      <c r="HH55" s="272"/>
      <c r="HI55" s="272"/>
      <c r="HJ55" s="272"/>
      <c r="HK55" s="272"/>
      <c r="HL55" s="272"/>
      <c r="HM55" s="272"/>
      <c r="HN55" s="272"/>
      <c r="HO55" s="272"/>
      <c r="HP55" s="272"/>
      <c r="HQ55" s="272"/>
      <c r="HR55" s="272"/>
      <c r="HS55" s="272"/>
      <c r="HT55" s="272"/>
      <c r="HU55" s="272"/>
      <c r="HV55" s="272"/>
      <c r="HW55" s="272"/>
      <c r="HX55" s="272"/>
      <c r="HY55" s="272"/>
      <c r="HZ55" s="272"/>
      <c r="IA55" s="272"/>
      <c r="IB55" s="272"/>
      <c r="IC55" s="272"/>
      <c r="ID55" s="272"/>
      <c r="IE55" s="272"/>
      <c r="IF55" s="272"/>
      <c r="IG55" s="272"/>
      <c r="IH55" s="272"/>
      <c r="II55" s="272"/>
      <c r="IJ55" s="272"/>
      <c r="IK55" s="272"/>
      <c r="IL55" s="272"/>
      <c r="IM55" s="272"/>
      <c r="IN55" s="272"/>
      <c r="IO55" s="272"/>
      <c r="IP55" s="272"/>
      <c r="IQ55" s="272"/>
      <c r="IR55" s="272"/>
      <c r="IS55" s="272"/>
      <c r="IT55" s="272"/>
    </row>
    <row r="56" spans="1:254" s="247" customFormat="1" ht="27.6" x14ac:dyDescent="0.25">
      <c r="A56" s="280" t="s">
        <v>253</v>
      </c>
      <c r="B56" s="359" t="s">
        <v>258</v>
      </c>
      <c r="C56" s="338">
        <f>ROUNDDOWN('7990NTP-P'!$J$26-('7990NTP-P'!$J$26*0.12),2)</f>
        <v>0</v>
      </c>
      <c r="D56" s="66">
        <f>'7990NTP-P'!$C$26</f>
        <v>0</v>
      </c>
      <c r="E56" s="338">
        <f>ROUNDDOWN('7990NTP-P'!$K$26-('7990NTP-P'!$K$26*0.12),2)</f>
        <v>0</v>
      </c>
      <c r="F56" s="66">
        <f>'7990NTP-P'!$D$26</f>
        <v>0</v>
      </c>
      <c r="G56" s="338">
        <f>ROUNDDOWN('7990NTP-P'!$L$26-('7990NTP-P'!$L$26*0.12),2)</f>
        <v>0</v>
      </c>
      <c r="H56" s="66">
        <f>'7990NTP-P'!$E$26</f>
        <v>0</v>
      </c>
      <c r="I56" s="338">
        <f>ROUNDDOWN('7990NTP-P'!$M$26-('7990NTP-P'!$M$26*0.12),2)</f>
        <v>0</v>
      </c>
      <c r="J56" s="66">
        <f>'7990NTP-P'!$F$26</f>
        <v>0</v>
      </c>
      <c r="K56" s="338">
        <f>ROUNDDOWN('7990NTP-P'!$N$26-('7990NTP-P'!$N$26*0.12),2)</f>
        <v>0</v>
      </c>
      <c r="L56" s="66">
        <f>'7990NTP-P'!$G$26</f>
        <v>0</v>
      </c>
      <c r="M56" s="338">
        <f>ROUNDDOWN('7990NTP-P'!$O$26-('7990NTP-P'!$O$26*0.12),2)</f>
        <v>0</v>
      </c>
      <c r="N56" s="66">
        <f>'7990NTP-P'!$H$26</f>
        <v>0</v>
      </c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2"/>
      <c r="AT56" s="272"/>
      <c r="AU56" s="272"/>
      <c r="AV56" s="272"/>
      <c r="AW56" s="272"/>
      <c r="AX56" s="272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272"/>
      <c r="BJ56" s="272"/>
      <c r="BK56" s="272"/>
      <c r="BL56" s="272"/>
      <c r="BM56" s="272"/>
      <c r="BN56" s="272"/>
      <c r="BO56" s="272"/>
      <c r="BP56" s="272"/>
      <c r="BQ56" s="272"/>
      <c r="BR56" s="272"/>
      <c r="BS56" s="272"/>
      <c r="BT56" s="272"/>
      <c r="BU56" s="272"/>
      <c r="BV56" s="272"/>
      <c r="BW56" s="272"/>
      <c r="BX56" s="272"/>
      <c r="BY56" s="272"/>
      <c r="BZ56" s="272"/>
      <c r="CA56" s="272"/>
      <c r="CB56" s="272"/>
      <c r="CC56" s="272"/>
      <c r="CD56" s="272"/>
      <c r="CE56" s="272"/>
      <c r="CF56" s="272"/>
      <c r="CG56" s="272"/>
      <c r="CH56" s="272"/>
      <c r="CI56" s="272"/>
      <c r="CJ56" s="272"/>
      <c r="CK56" s="272"/>
      <c r="CL56" s="272"/>
      <c r="CM56" s="272"/>
      <c r="CN56" s="272"/>
      <c r="CO56" s="272"/>
      <c r="CP56" s="272"/>
      <c r="CQ56" s="272"/>
      <c r="CR56" s="272"/>
      <c r="CS56" s="272"/>
      <c r="CT56" s="272"/>
      <c r="CU56" s="272"/>
      <c r="CV56" s="272"/>
      <c r="CW56" s="272"/>
      <c r="CX56" s="272"/>
      <c r="CY56" s="272"/>
      <c r="CZ56" s="272"/>
      <c r="DA56" s="272"/>
      <c r="DB56" s="272"/>
      <c r="DC56" s="272"/>
      <c r="DD56" s="272"/>
      <c r="DE56" s="272"/>
      <c r="DF56" s="272"/>
      <c r="DG56" s="272"/>
      <c r="DH56" s="272"/>
      <c r="DI56" s="272"/>
      <c r="DJ56" s="272"/>
      <c r="DK56" s="272"/>
      <c r="DL56" s="272"/>
      <c r="DM56" s="272"/>
      <c r="DN56" s="272"/>
      <c r="DO56" s="272"/>
      <c r="DP56" s="272"/>
      <c r="DQ56" s="272"/>
      <c r="DR56" s="272"/>
      <c r="DS56" s="272"/>
      <c r="DT56" s="272"/>
      <c r="DU56" s="272"/>
      <c r="DV56" s="272"/>
      <c r="DW56" s="272"/>
      <c r="DX56" s="272"/>
      <c r="DY56" s="272"/>
      <c r="DZ56" s="272"/>
      <c r="EA56" s="272"/>
      <c r="EB56" s="272"/>
      <c r="EC56" s="272"/>
      <c r="ED56" s="272"/>
      <c r="EE56" s="272"/>
      <c r="EF56" s="272"/>
      <c r="EG56" s="272"/>
      <c r="EH56" s="272"/>
      <c r="EI56" s="272"/>
      <c r="EJ56" s="272"/>
      <c r="EK56" s="272"/>
      <c r="EL56" s="272"/>
      <c r="EM56" s="272"/>
      <c r="EN56" s="272"/>
      <c r="EO56" s="272"/>
      <c r="EP56" s="272"/>
      <c r="EQ56" s="272"/>
      <c r="ER56" s="272"/>
      <c r="ES56" s="272"/>
      <c r="ET56" s="272"/>
      <c r="EU56" s="272"/>
      <c r="EV56" s="272"/>
      <c r="EW56" s="272"/>
      <c r="EX56" s="272"/>
      <c r="EY56" s="272"/>
      <c r="EZ56" s="272"/>
      <c r="FA56" s="272"/>
      <c r="FB56" s="272"/>
      <c r="FC56" s="272"/>
      <c r="FD56" s="272"/>
      <c r="FE56" s="272"/>
      <c r="FF56" s="272"/>
      <c r="FG56" s="272"/>
      <c r="FH56" s="272"/>
      <c r="FI56" s="272"/>
      <c r="FJ56" s="272"/>
      <c r="FK56" s="272"/>
      <c r="FL56" s="272"/>
      <c r="FM56" s="272"/>
      <c r="FN56" s="272"/>
      <c r="FO56" s="272"/>
      <c r="FP56" s="272"/>
      <c r="FQ56" s="272"/>
      <c r="FR56" s="272"/>
      <c r="FS56" s="272"/>
      <c r="FT56" s="272"/>
      <c r="FU56" s="272"/>
      <c r="FV56" s="272"/>
      <c r="FW56" s="272"/>
      <c r="FX56" s="272"/>
      <c r="FY56" s="272"/>
      <c r="FZ56" s="272"/>
      <c r="GA56" s="272"/>
      <c r="GB56" s="272"/>
      <c r="GC56" s="272"/>
      <c r="GD56" s="272"/>
      <c r="GE56" s="272"/>
      <c r="GF56" s="272"/>
      <c r="GG56" s="272"/>
      <c r="GH56" s="272"/>
      <c r="GI56" s="272"/>
      <c r="GJ56" s="272"/>
      <c r="GK56" s="272"/>
      <c r="GL56" s="272"/>
      <c r="GM56" s="272"/>
      <c r="GN56" s="272"/>
      <c r="GO56" s="272"/>
      <c r="GP56" s="272"/>
      <c r="GQ56" s="272"/>
      <c r="GR56" s="272"/>
      <c r="GS56" s="272"/>
      <c r="GT56" s="272"/>
      <c r="GU56" s="272"/>
      <c r="GV56" s="272"/>
      <c r="GW56" s="272"/>
      <c r="GX56" s="272"/>
      <c r="GY56" s="272"/>
      <c r="GZ56" s="272"/>
      <c r="HA56" s="272"/>
      <c r="HB56" s="272"/>
      <c r="HC56" s="272"/>
      <c r="HD56" s="272"/>
      <c r="HE56" s="272"/>
      <c r="HF56" s="272"/>
      <c r="HG56" s="272"/>
      <c r="HH56" s="272"/>
      <c r="HI56" s="272"/>
      <c r="HJ56" s="272"/>
      <c r="HK56" s="272"/>
      <c r="HL56" s="272"/>
      <c r="HM56" s="272"/>
      <c r="HN56" s="272"/>
      <c r="HO56" s="272"/>
      <c r="HP56" s="272"/>
      <c r="HQ56" s="272"/>
      <c r="HR56" s="272"/>
      <c r="HS56" s="272"/>
      <c r="HT56" s="272"/>
      <c r="HU56" s="272"/>
      <c r="HV56" s="272"/>
      <c r="HW56" s="272"/>
      <c r="HX56" s="272"/>
      <c r="HY56" s="272"/>
      <c r="HZ56" s="272"/>
      <c r="IA56" s="272"/>
      <c r="IB56" s="272"/>
      <c r="IC56" s="272"/>
      <c r="ID56" s="272"/>
      <c r="IE56" s="272"/>
      <c r="IF56" s="272"/>
      <c r="IG56" s="272"/>
      <c r="IH56" s="272"/>
      <c r="II56" s="272"/>
      <c r="IJ56" s="272"/>
      <c r="IK56" s="272"/>
      <c r="IL56" s="272"/>
      <c r="IM56" s="272"/>
      <c r="IN56" s="272"/>
      <c r="IO56" s="272"/>
      <c r="IP56" s="272"/>
      <c r="IQ56" s="272"/>
      <c r="IR56" s="272"/>
      <c r="IS56" s="272"/>
      <c r="IT56" s="272"/>
    </row>
    <row r="57" spans="1:254" s="247" customFormat="1" ht="13.8" x14ac:dyDescent="0.25">
      <c r="A57" s="280" t="s">
        <v>252</v>
      </c>
      <c r="B57" s="351" t="s">
        <v>360</v>
      </c>
      <c r="C57" s="339">
        <f>ROUNDUP('7990NTP-P'!$J$26*0.12,2)</f>
        <v>0</v>
      </c>
      <c r="D57" s="354"/>
      <c r="E57" s="339">
        <f>ROUNDUP('7990NTP-P'!$K$26*0.12,2)</f>
        <v>0</v>
      </c>
      <c r="F57" s="354"/>
      <c r="G57" s="339">
        <f>ROUNDUP('7990NTP-P'!$L$26*0.12,2)</f>
        <v>0</v>
      </c>
      <c r="H57" s="354"/>
      <c r="I57" s="339">
        <f>ROUNDUP('7990NTP-P'!$M$26*0.12,2)</f>
        <v>0</v>
      </c>
      <c r="J57" s="354"/>
      <c r="K57" s="339">
        <f>ROUNDUP('7990NTP-P'!$N$26*0.12,2)</f>
        <v>0</v>
      </c>
      <c r="L57" s="354"/>
      <c r="M57" s="339">
        <f>ROUNDUP('7990NTP-P'!$O$26*0.12,2)</f>
        <v>0</v>
      </c>
      <c r="N57" s="354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272"/>
      <c r="BJ57" s="272"/>
      <c r="BK57" s="272"/>
      <c r="BL57" s="272"/>
      <c r="BM57" s="272"/>
      <c r="BN57" s="272"/>
      <c r="BO57" s="272"/>
      <c r="BP57" s="272"/>
      <c r="BQ57" s="272"/>
      <c r="BR57" s="272"/>
      <c r="BS57" s="272"/>
      <c r="BT57" s="272"/>
      <c r="BU57" s="272"/>
      <c r="BV57" s="272"/>
      <c r="BW57" s="272"/>
      <c r="BX57" s="272"/>
      <c r="BY57" s="272"/>
      <c r="BZ57" s="272"/>
      <c r="CA57" s="272"/>
      <c r="CB57" s="272"/>
      <c r="CC57" s="272"/>
      <c r="CD57" s="272"/>
      <c r="CE57" s="272"/>
      <c r="CF57" s="272"/>
      <c r="CG57" s="272"/>
      <c r="CH57" s="272"/>
      <c r="CI57" s="272"/>
      <c r="CJ57" s="272"/>
      <c r="CK57" s="272"/>
      <c r="CL57" s="272"/>
      <c r="CM57" s="272"/>
      <c r="CN57" s="272"/>
      <c r="CO57" s="272"/>
      <c r="CP57" s="272"/>
      <c r="CQ57" s="272"/>
      <c r="CR57" s="272"/>
      <c r="CS57" s="272"/>
      <c r="CT57" s="272"/>
      <c r="CU57" s="272"/>
      <c r="CV57" s="272"/>
      <c r="CW57" s="272"/>
      <c r="CX57" s="272"/>
      <c r="CY57" s="272"/>
      <c r="CZ57" s="272"/>
      <c r="DA57" s="272"/>
      <c r="DB57" s="272"/>
      <c r="DC57" s="272"/>
      <c r="DD57" s="272"/>
      <c r="DE57" s="272"/>
      <c r="DF57" s="272"/>
      <c r="DG57" s="272"/>
      <c r="DH57" s="272"/>
      <c r="DI57" s="272"/>
      <c r="DJ57" s="272"/>
      <c r="DK57" s="272"/>
      <c r="DL57" s="272"/>
      <c r="DM57" s="272"/>
      <c r="DN57" s="272"/>
      <c r="DO57" s="272"/>
      <c r="DP57" s="272"/>
      <c r="DQ57" s="272"/>
      <c r="DR57" s="272"/>
      <c r="DS57" s="272"/>
      <c r="DT57" s="272"/>
      <c r="DU57" s="272"/>
      <c r="DV57" s="272"/>
      <c r="DW57" s="272"/>
      <c r="DX57" s="272"/>
      <c r="DY57" s="272"/>
      <c r="DZ57" s="272"/>
      <c r="EA57" s="272"/>
      <c r="EB57" s="272"/>
      <c r="EC57" s="272"/>
      <c r="ED57" s="272"/>
      <c r="EE57" s="272"/>
      <c r="EF57" s="272"/>
      <c r="EG57" s="272"/>
      <c r="EH57" s="272"/>
      <c r="EI57" s="272"/>
      <c r="EJ57" s="272"/>
      <c r="EK57" s="272"/>
      <c r="EL57" s="272"/>
      <c r="EM57" s="272"/>
      <c r="EN57" s="272"/>
      <c r="EO57" s="272"/>
      <c r="EP57" s="272"/>
      <c r="EQ57" s="272"/>
      <c r="ER57" s="272"/>
      <c r="ES57" s="272"/>
      <c r="ET57" s="272"/>
      <c r="EU57" s="272"/>
      <c r="EV57" s="272"/>
      <c r="EW57" s="272"/>
      <c r="EX57" s="272"/>
      <c r="EY57" s="272"/>
      <c r="EZ57" s="272"/>
      <c r="FA57" s="272"/>
      <c r="FB57" s="272"/>
      <c r="FC57" s="272"/>
      <c r="FD57" s="272"/>
      <c r="FE57" s="272"/>
      <c r="FF57" s="272"/>
      <c r="FG57" s="272"/>
      <c r="FH57" s="272"/>
      <c r="FI57" s="272"/>
      <c r="FJ57" s="272"/>
      <c r="FK57" s="272"/>
      <c r="FL57" s="272"/>
      <c r="FM57" s="272"/>
      <c r="FN57" s="272"/>
      <c r="FO57" s="272"/>
      <c r="FP57" s="272"/>
      <c r="FQ57" s="272"/>
      <c r="FR57" s="272"/>
      <c r="FS57" s="272"/>
      <c r="FT57" s="272"/>
      <c r="FU57" s="272"/>
      <c r="FV57" s="272"/>
      <c r="FW57" s="272"/>
      <c r="FX57" s="272"/>
      <c r="FY57" s="272"/>
      <c r="FZ57" s="272"/>
      <c r="GA57" s="272"/>
      <c r="GB57" s="272"/>
      <c r="GC57" s="272"/>
      <c r="GD57" s="272"/>
      <c r="GE57" s="272"/>
      <c r="GF57" s="272"/>
      <c r="GG57" s="272"/>
      <c r="GH57" s="272"/>
      <c r="GI57" s="272"/>
      <c r="GJ57" s="272"/>
      <c r="GK57" s="272"/>
      <c r="GL57" s="272"/>
      <c r="GM57" s="272"/>
      <c r="GN57" s="272"/>
      <c r="GO57" s="272"/>
      <c r="GP57" s="272"/>
      <c r="GQ57" s="272"/>
      <c r="GR57" s="272"/>
      <c r="GS57" s="272"/>
      <c r="GT57" s="272"/>
      <c r="GU57" s="272"/>
      <c r="GV57" s="272"/>
      <c r="GW57" s="272"/>
      <c r="GX57" s="272"/>
      <c r="GY57" s="272"/>
      <c r="GZ57" s="272"/>
      <c r="HA57" s="272"/>
      <c r="HB57" s="272"/>
      <c r="HC57" s="272"/>
      <c r="HD57" s="272"/>
      <c r="HE57" s="272"/>
      <c r="HF57" s="272"/>
      <c r="HG57" s="272"/>
      <c r="HH57" s="272"/>
      <c r="HI57" s="272"/>
      <c r="HJ57" s="272"/>
      <c r="HK57" s="272"/>
      <c r="HL57" s="272"/>
      <c r="HM57" s="272"/>
      <c r="HN57" s="272"/>
      <c r="HO57" s="272"/>
      <c r="HP57" s="272"/>
      <c r="HQ57" s="272"/>
      <c r="HR57" s="272"/>
      <c r="HS57" s="272"/>
      <c r="HT57" s="272"/>
      <c r="HU57" s="272"/>
      <c r="HV57" s="272"/>
      <c r="HW57" s="272"/>
      <c r="HX57" s="272"/>
      <c r="HY57" s="272"/>
      <c r="HZ57" s="272"/>
      <c r="IA57" s="272"/>
      <c r="IB57" s="272"/>
      <c r="IC57" s="272"/>
      <c r="ID57" s="272"/>
      <c r="IE57" s="272"/>
      <c r="IF57" s="272"/>
      <c r="IG57" s="272"/>
      <c r="IH57" s="272"/>
      <c r="II57" s="272"/>
      <c r="IJ57" s="272"/>
      <c r="IK57" s="272"/>
      <c r="IL57" s="272"/>
      <c r="IM57" s="272"/>
      <c r="IN57" s="272"/>
      <c r="IO57" s="272"/>
      <c r="IP57" s="272"/>
      <c r="IQ57" s="272"/>
      <c r="IR57" s="272"/>
      <c r="IS57" s="272"/>
      <c r="IT57" s="272"/>
    </row>
    <row r="58" spans="1:254" s="247" customFormat="1" ht="13.8" x14ac:dyDescent="0.25">
      <c r="A58" s="262"/>
      <c r="B58" s="358"/>
      <c r="C58" s="340"/>
      <c r="D58" s="289"/>
      <c r="E58" s="340"/>
      <c r="F58" s="289"/>
      <c r="G58" s="340"/>
      <c r="H58" s="289"/>
      <c r="I58" s="340"/>
      <c r="J58" s="289"/>
      <c r="K58" s="340"/>
      <c r="L58" s="289"/>
      <c r="M58" s="340"/>
      <c r="N58" s="289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272"/>
      <c r="BC58" s="272"/>
      <c r="BD58" s="272"/>
      <c r="BE58" s="272"/>
      <c r="BF58" s="272"/>
      <c r="BG58" s="272"/>
      <c r="BH58" s="272"/>
      <c r="BI58" s="272"/>
      <c r="BJ58" s="272"/>
      <c r="BK58" s="272"/>
      <c r="BL58" s="272"/>
      <c r="BM58" s="272"/>
      <c r="BN58" s="272"/>
      <c r="BO58" s="272"/>
      <c r="BP58" s="272"/>
      <c r="BQ58" s="272"/>
      <c r="BR58" s="272"/>
      <c r="BS58" s="272"/>
      <c r="BT58" s="272"/>
      <c r="BU58" s="272"/>
      <c r="BV58" s="272"/>
      <c r="BW58" s="272"/>
      <c r="BX58" s="272"/>
      <c r="BY58" s="272"/>
      <c r="BZ58" s="272"/>
      <c r="CA58" s="272"/>
      <c r="CB58" s="272"/>
      <c r="CC58" s="272"/>
      <c r="CD58" s="272"/>
      <c r="CE58" s="272"/>
      <c r="CF58" s="272"/>
      <c r="CG58" s="272"/>
      <c r="CH58" s="272"/>
      <c r="CI58" s="272"/>
      <c r="CJ58" s="272"/>
      <c r="CK58" s="272"/>
      <c r="CL58" s="272"/>
      <c r="CM58" s="272"/>
      <c r="CN58" s="272"/>
      <c r="CO58" s="272"/>
      <c r="CP58" s="272"/>
      <c r="CQ58" s="272"/>
      <c r="CR58" s="272"/>
      <c r="CS58" s="272"/>
      <c r="CT58" s="272"/>
      <c r="CU58" s="272"/>
      <c r="CV58" s="272"/>
      <c r="CW58" s="272"/>
      <c r="CX58" s="272"/>
      <c r="CY58" s="272"/>
      <c r="CZ58" s="272"/>
      <c r="DA58" s="272"/>
      <c r="DB58" s="272"/>
      <c r="DC58" s="272"/>
      <c r="DD58" s="272"/>
      <c r="DE58" s="272"/>
      <c r="DF58" s="272"/>
      <c r="DG58" s="272"/>
      <c r="DH58" s="272"/>
      <c r="DI58" s="272"/>
      <c r="DJ58" s="272"/>
      <c r="DK58" s="272"/>
      <c r="DL58" s="272"/>
      <c r="DM58" s="272"/>
      <c r="DN58" s="272"/>
      <c r="DO58" s="272"/>
      <c r="DP58" s="272"/>
      <c r="DQ58" s="272"/>
      <c r="DR58" s="272"/>
      <c r="DS58" s="272"/>
      <c r="DT58" s="272"/>
      <c r="DU58" s="272"/>
      <c r="DV58" s="272"/>
      <c r="DW58" s="272"/>
      <c r="DX58" s="272"/>
      <c r="DY58" s="272"/>
      <c r="DZ58" s="272"/>
      <c r="EA58" s="272"/>
      <c r="EB58" s="272"/>
      <c r="EC58" s="272"/>
      <c r="ED58" s="272"/>
      <c r="EE58" s="272"/>
      <c r="EF58" s="272"/>
      <c r="EG58" s="272"/>
      <c r="EH58" s="272"/>
      <c r="EI58" s="272"/>
      <c r="EJ58" s="272"/>
      <c r="EK58" s="272"/>
      <c r="EL58" s="272"/>
      <c r="EM58" s="272"/>
      <c r="EN58" s="272"/>
      <c r="EO58" s="272"/>
      <c r="EP58" s="272"/>
      <c r="EQ58" s="272"/>
      <c r="ER58" s="272"/>
      <c r="ES58" s="272"/>
      <c r="ET58" s="272"/>
      <c r="EU58" s="272"/>
      <c r="EV58" s="272"/>
      <c r="EW58" s="272"/>
      <c r="EX58" s="272"/>
      <c r="EY58" s="272"/>
      <c r="EZ58" s="272"/>
      <c r="FA58" s="272"/>
      <c r="FB58" s="272"/>
      <c r="FC58" s="272"/>
      <c r="FD58" s="272"/>
      <c r="FE58" s="272"/>
      <c r="FF58" s="272"/>
      <c r="FG58" s="272"/>
      <c r="FH58" s="272"/>
      <c r="FI58" s="272"/>
      <c r="FJ58" s="272"/>
      <c r="FK58" s="272"/>
      <c r="FL58" s="272"/>
      <c r="FM58" s="272"/>
      <c r="FN58" s="272"/>
      <c r="FO58" s="272"/>
      <c r="FP58" s="272"/>
      <c r="FQ58" s="272"/>
      <c r="FR58" s="272"/>
      <c r="FS58" s="272"/>
      <c r="FT58" s="272"/>
      <c r="FU58" s="272"/>
      <c r="FV58" s="272"/>
      <c r="FW58" s="272"/>
      <c r="FX58" s="272"/>
      <c r="FY58" s="272"/>
      <c r="FZ58" s="272"/>
      <c r="GA58" s="272"/>
      <c r="GB58" s="272"/>
      <c r="GC58" s="272"/>
      <c r="GD58" s="272"/>
      <c r="GE58" s="272"/>
      <c r="GF58" s="272"/>
      <c r="GG58" s="272"/>
      <c r="GH58" s="272"/>
      <c r="GI58" s="272"/>
      <c r="GJ58" s="272"/>
      <c r="GK58" s="272"/>
      <c r="GL58" s="272"/>
      <c r="GM58" s="272"/>
      <c r="GN58" s="272"/>
      <c r="GO58" s="272"/>
      <c r="GP58" s="272"/>
      <c r="GQ58" s="272"/>
      <c r="GR58" s="272"/>
      <c r="GS58" s="272"/>
      <c r="GT58" s="272"/>
      <c r="GU58" s="272"/>
      <c r="GV58" s="272"/>
      <c r="GW58" s="272"/>
      <c r="GX58" s="272"/>
      <c r="GY58" s="272"/>
      <c r="GZ58" s="272"/>
      <c r="HA58" s="272"/>
      <c r="HB58" s="272"/>
      <c r="HC58" s="272"/>
      <c r="HD58" s="272"/>
      <c r="HE58" s="272"/>
      <c r="HF58" s="272"/>
      <c r="HG58" s="272"/>
      <c r="HH58" s="272"/>
      <c r="HI58" s="272"/>
      <c r="HJ58" s="272"/>
      <c r="HK58" s="272"/>
      <c r="HL58" s="272"/>
      <c r="HM58" s="272"/>
      <c r="HN58" s="272"/>
      <c r="HO58" s="272"/>
      <c r="HP58" s="272"/>
      <c r="HQ58" s="272"/>
      <c r="HR58" s="272"/>
      <c r="HS58" s="272"/>
      <c r="HT58" s="272"/>
      <c r="HU58" s="272"/>
      <c r="HV58" s="272"/>
      <c r="HW58" s="272"/>
      <c r="HX58" s="272"/>
      <c r="HY58" s="272"/>
      <c r="HZ58" s="272"/>
      <c r="IA58" s="272"/>
      <c r="IB58" s="272"/>
      <c r="IC58" s="272"/>
      <c r="ID58" s="272"/>
      <c r="IE58" s="272"/>
      <c r="IF58" s="272"/>
      <c r="IG58" s="272"/>
      <c r="IH58" s="272"/>
      <c r="II58" s="272"/>
      <c r="IJ58" s="272"/>
      <c r="IK58" s="272"/>
      <c r="IL58" s="272"/>
      <c r="IM58" s="272"/>
      <c r="IN58" s="272"/>
      <c r="IO58" s="272"/>
      <c r="IP58" s="272"/>
      <c r="IQ58" s="272"/>
      <c r="IR58" s="272"/>
      <c r="IS58" s="272"/>
      <c r="IT58" s="272"/>
    </row>
    <row r="59" spans="1:254" s="247" customFormat="1" ht="13.8" x14ac:dyDescent="0.25">
      <c r="A59" s="280" t="s">
        <v>257</v>
      </c>
      <c r="B59" s="359" t="s">
        <v>254</v>
      </c>
      <c r="C59" s="338">
        <f>ROUNDDOWN('7990NTP-P'!$J$27-('7990NTP-P'!$J$27*0.12),2)</f>
        <v>0</v>
      </c>
      <c r="D59" s="66">
        <f>'7990NTP-P'!$C$27</f>
        <v>0</v>
      </c>
      <c r="E59" s="338">
        <f>ROUNDDOWN('7990NTP-P'!$K$27-('7990NTP-P'!$K$27*0.12),2)</f>
        <v>0</v>
      </c>
      <c r="F59" s="66">
        <f>'7990NTP-P'!$D$27</f>
        <v>0</v>
      </c>
      <c r="G59" s="338">
        <f>ROUNDDOWN('7990NTP-P'!$L$27-('7990NTP-P'!$L$27*0.12),2)</f>
        <v>0</v>
      </c>
      <c r="H59" s="66">
        <f>'7990NTP-P'!$E$27</f>
        <v>0</v>
      </c>
      <c r="I59" s="338">
        <f>ROUNDDOWN('7990NTP-P'!$M$27-('7990NTP-P'!$M$27*0.12),2)</f>
        <v>0</v>
      </c>
      <c r="J59" s="66">
        <f>'7990NTP-P'!$F$27</f>
        <v>0</v>
      </c>
      <c r="K59" s="338">
        <f>ROUNDDOWN('7990NTP-P'!$N$27-('7990NTP-P'!$N$27*0.12),2)</f>
        <v>0</v>
      </c>
      <c r="L59" s="66">
        <f>'7990NTP-P'!$G$27</f>
        <v>0</v>
      </c>
      <c r="M59" s="338">
        <f>ROUNDDOWN('7990NTP-P'!$O$27-('7990NTP-P'!$O$27*0.12),2)</f>
        <v>0</v>
      </c>
      <c r="N59" s="66">
        <f>'7990NTP-P'!$H$27</f>
        <v>0</v>
      </c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  <c r="AY59" s="272"/>
      <c r="AZ59" s="272"/>
      <c r="BA59" s="272"/>
      <c r="BB59" s="272"/>
      <c r="BC59" s="272"/>
      <c r="BD59" s="272"/>
      <c r="BE59" s="272"/>
      <c r="BF59" s="272"/>
      <c r="BG59" s="272"/>
      <c r="BH59" s="272"/>
      <c r="BI59" s="272"/>
      <c r="BJ59" s="272"/>
      <c r="BK59" s="272"/>
      <c r="BL59" s="272"/>
      <c r="BM59" s="272"/>
      <c r="BN59" s="272"/>
      <c r="BO59" s="272"/>
      <c r="BP59" s="272"/>
      <c r="BQ59" s="272"/>
      <c r="BR59" s="272"/>
      <c r="BS59" s="272"/>
      <c r="BT59" s="272"/>
      <c r="BU59" s="272"/>
      <c r="BV59" s="272"/>
      <c r="BW59" s="272"/>
      <c r="BX59" s="272"/>
      <c r="BY59" s="272"/>
      <c r="BZ59" s="272"/>
      <c r="CA59" s="272"/>
      <c r="CB59" s="272"/>
      <c r="CC59" s="272"/>
      <c r="CD59" s="272"/>
      <c r="CE59" s="272"/>
      <c r="CF59" s="272"/>
      <c r="CG59" s="272"/>
      <c r="CH59" s="272"/>
      <c r="CI59" s="272"/>
      <c r="CJ59" s="272"/>
      <c r="CK59" s="272"/>
      <c r="CL59" s="272"/>
      <c r="CM59" s="272"/>
      <c r="CN59" s="272"/>
      <c r="CO59" s="272"/>
      <c r="CP59" s="272"/>
      <c r="CQ59" s="272"/>
      <c r="CR59" s="272"/>
      <c r="CS59" s="272"/>
      <c r="CT59" s="272"/>
      <c r="CU59" s="272"/>
      <c r="CV59" s="272"/>
      <c r="CW59" s="272"/>
      <c r="CX59" s="272"/>
      <c r="CY59" s="272"/>
      <c r="CZ59" s="272"/>
      <c r="DA59" s="272"/>
      <c r="DB59" s="272"/>
      <c r="DC59" s="272"/>
      <c r="DD59" s="272"/>
      <c r="DE59" s="272"/>
      <c r="DF59" s="272"/>
      <c r="DG59" s="272"/>
      <c r="DH59" s="272"/>
      <c r="DI59" s="272"/>
      <c r="DJ59" s="272"/>
      <c r="DK59" s="272"/>
      <c r="DL59" s="272"/>
      <c r="DM59" s="272"/>
      <c r="DN59" s="272"/>
      <c r="DO59" s="272"/>
      <c r="DP59" s="272"/>
      <c r="DQ59" s="272"/>
      <c r="DR59" s="272"/>
      <c r="DS59" s="272"/>
      <c r="DT59" s="272"/>
      <c r="DU59" s="272"/>
      <c r="DV59" s="272"/>
      <c r="DW59" s="272"/>
      <c r="DX59" s="272"/>
      <c r="DY59" s="272"/>
      <c r="DZ59" s="272"/>
      <c r="EA59" s="272"/>
      <c r="EB59" s="272"/>
      <c r="EC59" s="272"/>
      <c r="ED59" s="272"/>
      <c r="EE59" s="272"/>
      <c r="EF59" s="272"/>
      <c r="EG59" s="272"/>
      <c r="EH59" s="272"/>
      <c r="EI59" s="272"/>
      <c r="EJ59" s="272"/>
      <c r="EK59" s="272"/>
      <c r="EL59" s="272"/>
      <c r="EM59" s="272"/>
      <c r="EN59" s="272"/>
      <c r="EO59" s="272"/>
      <c r="EP59" s="272"/>
      <c r="EQ59" s="272"/>
      <c r="ER59" s="272"/>
      <c r="ES59" s="272"/>
      <c r="ET59" s="272"/>
      <c r="EU59" s="272"/>
      <c r="EV59" s="272"/>
      <c r="EW59" s="272"/>
      <c r="EX59" s="272"/>
      <c r="EY59" s="272"/>
      <c r="EZ59" s="272"/>
      <c r="FA59" s="272"/>
      <c r="FB59" s="272"/>
      <c r="FC59" s="272"/>
      <c r="FD59" s="272"/>
      <c r="FE59" s="272"/>
      <c r="FF59" s="272"/>
      <c r="FG59" s="272"/>
      <c r="FH59" s="272"/>
      <c r="FI59" s="272"/>
      <c r="FJ59" s="272"/>
      <c r="FK59" s="272"/>
      <c r="FL59" s="272"/>
      <c r="FM59" s="272"/>
      <c r="FN59" s="272"/>
      <c r="FO59" s="272"/>
      <c r="FP59" s="272"/>
      <c r="FQ59" s="272"/>
      <c r="FR59" s="272"/>
      <c r="FS59" s="272"/>
      <c r="FT59" s="272"/>
      <c r="FU59" s="272"/>
      <c r="FV59" s="272"/>
      <c r="FW59" s="272"/>
      <c r="FX59" s="272"/>
      <c r="FY59" s="272"/>
      <c r="FZ59" s="272"/>
      <c r="GA59" s="272"/>
      <c r="GB59" s="272"/>
      <c r="GC59" s="272"/>
      <c r="GD59" s="272"/>
      <c r="GE59" s="272"/>
      <c r="GF59" s="272"/>
      <c r="GG59" s="272"/>
      <c r="GH59" s="272"/>
      <c r="GI59" s="272"/>
      <c r="GJ59" s="272"/>
      <c r="GK59" s="272"/>
      <c r="GL59" s="272"/>
      <c r="GM59" s="272"/>
      <c r="GN59" s="272"/>
      <c r="GO59" s="272"/>
      <c r="GP59" s="272"/>
      <c r="GQ59" s="272"/>
      <c r="GR59" s="272"/>
      <c r="GS59" s="272"/>
      <c r="GT59" s="272"/>
      <c r="GU59" s="272"/>
      <c r="GV59" s="272"/>
      <c r="GW59" s="272"/>
      <c r="GX59" s="272"/>
      <c r="GY59" s="272"/>
      <c r="GZ59" s="272"/>
      <c r="HA59" s="272"/>
      <c r="HB59" s="272"/>
      <c r="HC59" s="272"/>
      <c r="HD59" s="272"/>
      <c r="HE59" s="272"/>
      <c r="HF59" s="272"/>
      <c r="HG59" s="272"/>
      <c r="HH59" s="272"/>
      <c r="HI59" s="272"/>
      <c r="HJ59" s="272"/>
      <c r="HK59" s="272"/>
      <c r="HL59" s="272"/>
      <c r="HM59" s="272"/>
      <c r="HN59" s="272"/>
      <c r="HO59" s="272"/>
      <c r="HP59" s="272"/>
      <c r="HQ59" s="272"/>
      <c r="HR59" s="272"/>
      <c r="HS59" s="272"/>
      <c r="HT59" s="272"/>
      <c r="HU59" s="272"/>
      <c r="HV59" s="272"/>
      <c r="HW59" s="272"/>
      <c r="HX59" s="272"/>
      <c r="HY59" s="272"/>
      <c r="HZ59" s="272"/>
      <c r="IA59" s="272"/>
      <c r="IB59" s="272"/>
      <c r="IC59" s="272"/>
      <c r="ID59" s="272"/>
      <c r="IE59" s="272"/>
      <c r="IF59" s="272"/>
      <c r="IG59" s="272"/>
      <c r="IH59" s="272"/>
      <c r="II59" s="272"/>
      <c r="IJ59" s="272"/>
      <c r="IK59" s="272"/>
      <c r="IL59" s="272"/>
      <c r="IM59" s="272"/>
      <c r="IN59" s="272"/>
      <c r="IO59" s="272"/>
      <c r="IP59" s="272"/>
      <c r="IQ59" s="272"/>
      <c r="IR59" s="272"/>
      <c r="IS59" s="272"/>
      <c r="IT59" s="272"/>
    </row>
    <row r="60" spans="1:254" s="247" customFormat="1" ht="13.8" x14ac:dyDescent="0.25">
      <c r="A60" s="281" t="s">
        <v>256</v>
      </c>
      <c r="B60" s="366" t="s">
        <v>255</v>
      </c>
      <c r="C60" s="339">
        <f>ROUNDUP('7990NTP-P'!$J$27*0.12,2)</f>
        <v>0</v>
      </c>
      <c r="D60" s="354"/>
      <c r="E60" s="339">
        <f>ROUNDUP('7990NTP-P'!$K$27*0.12,2)</f>
        <v>0</v>
      </c>
      <c r="F60" s="354"/>
      <c r="G60" s="339">
        <f>ROUNDUP('7990NTP-P'!$L$27*0.12,2)</f>
        <v>0</v>
      </c>
      <c r="H60" s="354"/>
      <c r="I60" s="339">
        <f>ROUNDUP('7990NTP-P'!$M$27*0.12,2)</f>
        <v>0</v>
      </c>
      <c r="J60" s="354"/>
      <c r="K60" s="339">
        <f>ROUNDUP('7990NTP-P'!$N$27*0.12,2)</f>
        <v>0</v>
      </c>
      <c r="L60" s="354"/>
      <c r="M60" s="339">
        <f>ROUNDUP('7990NTP-P'!$O$27*0.12,2)</f>
        <v>0</v>
      </c>
      <c r="N60" s="354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2"/>
      <c r="AM60" s="272"/>
      <c r="AN60" s="272"/>
      <c r="AO60" s="272"/>
      <c r="AP60" s="272"/>
      <c r="AQ60" s="272"/>
      <c r="AR60" s="272"/>
      <c r="AS60" s="272"/>
      <c r="AT60" s="272"/>
      <c r="AU60" s="272"/>
      <c r="AV60" s="272"/>
      <c r="AW60" s="272"/>
      <c r="AX60" s="272"/>
      <c r="AY60" s="272"/>
      <c r="AZ60" s="272"/>
      <c r="BA60" s="272"/>
      <c r="BB60" s="272"/>
      <c r="BC60" s="272"/>
      <c r="BD60" s="272"/>
      <c r="BE60" s="272"/>
      <c r="BF60" s="272"/>
      <c r="BG60" s="272"/>
      <c r="BH60" s="272"/>
      <c r="BI60" s="272"/>
      <c r="BJ60" s="272"/>
      <c r="BK60" s="272"/>
      <c r="BL60" s="272"/>
      <c r="BM60" s="272"/>
      <c r="BN60" s="272"/>
      <c r="BO60" s="272"/>
      <c r="BP60" s="272"/>
      <c r="BQ60" s="272"/>
      <c r="BR60" s="272"/>
      <c r="BS60" s="272"/>
      <c r="BT60" s="272"/>
      <c r="BU60" s="272"/>
      <c r="BV60" s="272"/>
      <c r="BW60" s="272"/>
      <c r="BX60" s="272"/>
      <c r="BY60" s="272"/>
      <c r="BZ60" s="272"/>
      <c r="CA60" s="272"/>
      <c r="CB60" s="272"/>
      <c r="CC60" s="272"/>
      <c r="CD60" s="272"/>
      <c r="CE60" s="272"/>
      <c r="CF60" s="272"/>
      <c r="CG60" s="272"/>
      <c r="CH60" s="272"/>
      <c r="CI60" s="272"/>
      <c r="CJ60" s="272"/>
      <c r="CK60" s="272"/>
      <c r="CL60" s="272"/>
      <c r="CM60" s="272"/>
      <c r="CN60" s="272"/>
      <c r="CO60" s="272"/>
      <c r="CP60" s="272"/>
      <c r="CQ60" s="272"/>
      <c r="CR60" s="272"/>
      <c r="CS60" s="272"/>
      <c r="CT60" s="272"/>
      <c r="CU60" s="272"/>
      <c r="CV60" s="272"/>
      <c r="CW60" s="272"/>
      <c r="CX60" s="272"/>
      <c r="CY60" s="272"/>
      <c r="CZ60" s="272"/>
      <c r="DA60" s="272"/>
      <c r="DB60" s="272"/>
      <c r="DC60" s="272"/>
      <c r="DD60" s="272"/>
      <c r="DE60" s="272"/>
      <c r="DF60" s="272"/>
      <c r="DG60" s="272"/>
      <c r="DH60" s="272"/>
      <c r="DI60" s="272"/>
      <c r="DJ60" s="272"/>
      <c r="DK60" s="272"/>
      <c r="DL60" s="272"/>
      <c r="DM60" s="272"/>
      <c r="DN60" s="272"/>
      <c r="DO60" s="272"/>
      <c r="DP60" s="272"/>
      <c r="DQ60" s="272"/>
      <c r="DR60" s="272"/>
      <c r="DS60" s="272"/>
      <c r="DT60" s="272"/>
      <c r="DU60" s="272"/>
      <c r="DV60" s="272"/>
      <c r="DW60" s="272"/>
      <c r="DX60" s="272"/>
      <c r="DY60" s="272"/>
      <c r="DZ60" s="272"/>
      <c r="EA60" s="272"/>
      <c r="EB60" s="272"/>
      <c r="EC60" s="272"/>
      <c r="ED60" s="272"/>
      <c r="EE60" s="272"/>
      <c r="EF60" s="272"/>
      <c r="EG60" s="272"/>
      <c r="EH60" s="272"/>
      <c r="EI60" s="272"/>
      <c r="EJ60" s="272"/>
      <c r="EK60" s="272"/>
      <c r="EL60" s="272"/>
      <c r="EM60" s="272"/>
      <c r="EN60" s="272"/>
      <c r="EO60" s="272"/>
      <c r="EP60" s="272"/>
      <c r="EQ60" s="272"/>
      <c r="ER60" s="272"/>
      <c r="ES60" s="272"/>
      <c r="ET60" s="272"/>
      <c r="EU60" s="272"/>
      <c r="EV60" s="272"/>
      <c r="EW60" s="272"/>
      <c r="EX60" s="272"/>
      <c r="EY60" s="272"/>
      <c r="EZ60" s="272"/>
      <c r="FA60" s="272"/>
      <c r="FB60" s="272"/>
      <c r="FC60" s="272"/>
      <c r="FD60" s="272"/>
      <c r="FE60" s="272"/>
      <c r="FF60" s="272"/>
      <c r="FG60" s="272"/>
      <c r="FH60" s="272"/>
      <c r="FI60" s="272"/>
      <c r="FJ60" s="272"/>
      <c r="FK60" s="272"/>
      <c r="FL60" s="272"/>
      <c r="FM60" s="272"/>
      <c r="FN60" s="272"/>
      <c r="FO60" s="272"/>
      <c r="FP60" s="272"/>
      <c r="FQ60" s="272"/>
      <c r="FR60" s="272"/>
      <c r="FS60" s="272"/>
      <c r="FT60" s="272"/>
      <c r="FU60" s="272"/>
      <c r="FV60" s="272"/>
      <c r="FW60" s="272"/>
      <c r="FX60" s="272"/>
      <c r="FY60" s="272"/>
      <c r="FZ60" s="272"/>
      <c r="GA60" s="272"/>
      <c r="GB60" s="272"/>
      <c r="GC60" s="272"/>
      <c r="GD60" s="272"/>
      <c r="GE60" s="272"/>
      <c r="GF60" s="272"/>
      <c r="GG60" s="272"/>
      <c r="GH60" s="272"/>
      <c r="GI60" s="272"/>
      <c r="GJ60" s="272"/>
      <c r="GK60" s="272"/>
      <c r="GL60" s="272"/>
      <c r="GM60" s="272"/>
      <c r="GN60" s="272"/>
      <c r="GO60" s="272"/>
      <c r="GP60" s="272"/>
      <c r="GQ60" s="272"/>
      <c r="GR60" s="272"/>
      <c r="GS60" s="272"/>
      <c r="GT60" s="272"/>
      <c r="GU60" s="272"/>
      <c r="GV60" s="272"/>
      <c r="GW60" s="272"/>
      <c r="GX60" s="272"/>
      <c r="GY60" s="272"/>
      <c r="GZ60" s="272"/>
      <c r="HA60" s="272"/>
      <c r="HB60" s="272"/>
      <c r="HC60" s="272"/>
      <c r="HD60" s="272"/>
      <c r="HE60" s="272"/>
      <c r="HF60" s="272"/>
      <c r="HG60" s="272"/>
      <c r="HH60" s="272"/>
      <c r="HI60" s="272"/>
      <c r="HJ60" s="272"/>
      <c r="HK60" s="272"/>
      <c r="HL60" s="272"/>
      <c r="HM60" s="272"/>
      <c r="HN60" s="272"/>
      <c r="HO60" s="272"/>
      <c r="HP60" s="272"/>
      <c r="HQ60" s="272"/>
      <c r="HR60" s="272"/>
      <c r="HS60" s="272"/>
      <c r="HT60" s="272"/>
      <c r="HU60" s="272"/>
      <c r="HV60" s="272"/>
      <c r="HW60" s="272"/>
      <c r="HX60" s="272"/>
      <c r="HY60" s="272"/>
      <c r="HZ60" s="272"/>
      <c r="IA60" s="272"/>
      <c r="IB60" s="272"/>
      <c r="IC60" s="272"/>
      <c r="ID60" s="272"/>
      <c r="IE60" s="272"/>
      <c r="IF60" s="272"/>
      <c r="IG60" s="272"/>
      <c r="IH60" s="272"/>
      <c r="II60" s="272"/>
      <c r="IJ60" s="272"/>
      <c r="IK60" s="272"/>
      <c r="IL60" s="272"/>
      <c r="IM60" s="272"/>
      <c r="IN60" s="272"/>
      <c r="IO60" s="272"/>
      <c r="IP60" s="272"/>
      <c r="IQ60" s="272"/>
      <c r="IR60" s="272"/>
      <c r="IS60" s="272"/>
      <c r="IT60" s="272"/>
    </row>
    <row r="61" spans="1:254" s="247" customFormat="1" ht="13.8" x14ac:dyDescent="0.25">
      <c r="A61" s="262"/>
      <c r="B61" s="358"/>
      <c r="C61" s="340"/>
      <c r="D61" s="289"/>
      <c r="E61" s="340"/>
      <c r="F61" s="289"/>
      <c r="G61" s="340"/>
      <c r="H61" s="289"/>
      <c r="I61" s="340"/>
      <c r="J61" s="289"/>
      <c r="K61" s="340"/>
      <c r="L61" s="289"/>
      <c r="M61" s="340"/>
      <c r="N61" s="289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272"/>
      <c r="AM61" s="272"/>
      <c r="AN61" s="272"/>
      <c r="AO61" s="272"/>
      <c r="AP61" s="272"/>
      <c r="AQ61" s="272"/>
      <c r="AR61" s="272"/>
      <c r="AS61" s="272"/>
      <c r="AT61" s="272"/>
      <c r="AU61" s="272"/>
      <c r="AV61" s="272"/>
      <c r="AW61" s="272"/>
      <c r="AX61" s="272"/>
      <c r="AY61" s="272"/>
      <c r="AZ61" s="272"/>
      <c r="BA61" s="272"/>
      <c r="BB61" s="272"/>
      <c r="BC61" s="272"/>
      <c r="BD61" s="272"/>
      <c r="BE61" s="272"/>
      <c r="BF61" s="272"/>
      <c r="BG61" s="272"/>
      <c r="BH61" s="272"/>
      <c r="BI61" s="272"/>
      <c r="BJ61" s="272"/>
      <c r="BK61" s="272"/>
      <c r="BL61" s="272"/>
      <c r="BM61" s="272"/>
      <c r="BN61" s="272"/>
      <c r="BO61" s="272"/>
      <c r="BP61" s="272"/>
      <c r="BQ61" s="272"/>
      <c r="BR61" s="272"/>
      <c r="BS61" s="272"/>
      <c r="BT61" s="272"/>
      <c r="BU61" s="272"/>
      <c r="BV61" s="272"/>
      <c r="BW61" s="272"/>
      <c r="BX61" s="272"/>
      <c r="BY61" s="272"/>
      <c r="BZ61" s="272"/>
      <c r="CA61" s="272"/>
      <c r="CB61" s="272"/>
      <c r="CC61" s="272"/>
      <c r="CD61" s="272"/>
      <c r="CE61" s="272"/>
      <c r="CF61" s="272"/>
      <c r="CG61" s="272"/>
      <c r="CH61" s="272"/>
      <c r="CI61" s="272"/>
      <c r="CJ61" s="272"/>
      <c r="CK61" s="272"/>
      <c r="CL61" s="272"/>
      <c r="CM61" s="272"/>
      <c r="CN61" s="272"/>
      <c r="CO61" s="272"/>
      <c r="CP61" s="272"/>
      <c r="CQ61" s="272"/>
      <c r="CR61" s="272"/>
      <c r="CS61" s="272"/>
      <c r="CT61" s="272"/>
      <c r="CU61" s="272"/>
      <c r="CV61" s="272"/>
      <c r="CW61" s="272"/>
      <c r="CX61" s="272"/>
      <c r="CY61" s="272"/>
      <c r="CZ61" s="272"/>
      <c r="DA61" s="272"/>
      <c r="DB61" s="272"/>
      <c r="DC61" s="272"/>
      <c r="DD61" s="272"/>
      <c r="DE61" s="272"/>
      <c r="DF61" s="272"/>
      <c r="DG61" s="272"/>
      <c r="DH61" s="272"/>
      <c r="DI61" s="272"/>
      <c r="DJ61" s="272"/>
      <c r="DK61" s="272"/>
      <c r="DL61" s="272"/>
      <c r="DM61" s="272"/>
      <c r="DN61" s="272"/>
      <c r="DO61" s="272"/>
      <c r="DP61" s="272"/>
      <c r="DQ61" s="272"/>
      <c r="DR61" s="272"/>
      <c r="DS61" s="272"/>
      <c r="DT61" s="272"/>
      <c r="DU61" s="272"/>
      <c r="DV61" s="272"/>
      <c r="DW61" s="272"/>
      <c r="DX61" s="272"/>
      <c r="DY61" s="272"/>
      <c r="DZ61" s="272"/>
      <c r="EA61" s="272"/>
      <c r="EB61" s="272"/>
      <c r="EC61" s="272"/>
      <c r="ED61" s="272"/>
      <c r="EE61" s="272"/>
      <c r="EF61" s="272"/>
      <c r="EG61" s="272"/>
      <c r="EH61" s="272"/>
      <c r="EI61" s="272"/>
      <c r="EJ61" s="272"/>
      <c r="EK61" s="272"/>
      <c r="EL61" s="272"/>
      <c r="EM61" s="272"/>
      <c r="EN61" s="272"/>
      <c r="EO61" s="272"/>
      <c r="EP61" s="272"/>
      <c r="EQ61" s="272"/>
      <c r="ER61" s="272"/>
      <c r="ES61" s="272"/>
      <c r="ET61" s="272"/>
      <c r="EU61" s="272"/>
      <c r="EV61" s="272"/>
      <c r="EW61" s="272"/>
      <c r="EX61" s="272"/>
      <c r="EY61" s="272"/>
      <c r="EZ61" s="272"/>
      <c r="FA61" s="272"/>
      <c r="FB61" s="272"/>
      <c r="FC61" s="272"/>
      <c r="FD61" s="272"/>
      <c r="FE61" s="272"/>
      <c r="FF61" s="272"/>
      <c r="FG61" s="272"/>
      <c r="FH61" s="272"/>
      <c r="FI61" s="272"/>
      <c r="FJ61" s="272"/>
      <c r="FK61" s="272"/>
      <c r="FL61" s="272"/>
      <c r="FM61" s="272"/>
      <c r="FN61" s="272"/>
      <c r="FO61" s="272"/>
      <c r="FP61" s="272"/>
      <c r="FQ61" s="272"/>
      <c r="FR61" s="272"/>
      <c r="FS61" s="272"/>
      <c r="FT61" s="272"/>
      <c r="FU61" s="272"/>
      <c r="FV61" s="272"/>
      <c r="FW61" s="272"/>
      <c r="FX61" s="272"/>
      <c r="FY61" s="272"/>
      <c r="FZ61" s="272"/>
      <c r="GA61" s="272"/>
      <c r="GB61" s="272"/>
      <c r="GC61" s="272"/>
      <c r="GD61" s="272"/>
      <c r="GE61" s="272"/>
      <c r="GF61" s="272"/>
      <c r="GG61" s="272"/>
      <c r="GH61" s="272"/>
      <c r="GI61" s="272"/>
      <c r="GJ61" s="272"/>
      <c r="GK61" s="272"/>
      <c r="GL61" s="272"/>
      <c r="GM61" s="272"/>
      <c r="GN61" s="272"/>
      <c r="GO61" s="272"/>
      <c r="GP61" s="272"/>
      <c r="GQ61" s="272"/>
      <c r="GR61" s="272"/>
      <c r="GS61" s="272"/>
      <c r="GT61" s="272"/>
      <c r="GU61" s="272"/>
      <c r="GV61" s="272"/>
      <c r="GW61" s="272"/>
      <c r="GX61" s="272"/>
      <c r="GY61" s="272"/>
      <c r="GZ61" s="272"/>
      <c r="HA61" s="272"/>
      <c r="HB61" s="272"/>
      <c r="HC61" s="272"/>
      <c r="HD61" s="272"/>
      <c r="HE61" s="272"/>
      <c r="HF61" s="272"/>
      <c r="HG61" s="272"/>
      <c r="HH61" s="272"/>
      <c r="HI61" s="272"/>
      <c r="HJ61" s="272"/>
      <c r="HK61" s="272"/>
      <c r="HL61" s="272"/>
      <c r="HM61" s="272"/>
      <c r="HN61" s="272"/>
      <c r="HO61" s="272"/>
      <c r="HP61" s="272"/>
      <c r="HQ61" s="272"/>
      <c r="HR61" s="272"/>
      <c r="HS61" s="272"/>
      <c r="HT61" s="272"/>
      <c r="HU61" s="272"/>
      <c r="HV61" s="272"/>
      <c r="HW61" s="272"/>
      <c r="HX61" s="272"/>
      <c r="HY61" s="272"/>
      <c r="HZ61" s="272"/>
      <c r="IA61" s="272"/>
      <c r="IB61" s="272"/>
      <c r="IC61" s="272"/>
      <c r="ID61" s="272"/>
      <c r="IE61" s="272"/>
      <c r="IF61" s="272"/>
      <c r="IG61" s="272"/>
      <c r="IH61" s="272"/>
      <c r="II61" s="272"/>
      <c r="IJ61" s="272"/>
      <c r="IK61" s="272"/>
      <c r="IL61" s="272"/>
      <c r="IM61" s="272"/>
      <c r="IN61" s="272"/>
      <c r="IO61" s="272"/>
      <c r="IP61" s="272"/>
      <c r="IQ61" s="272"/>
      <c r="IR61" s="272"/>
      <c r="IS61" s="272"/>
      <c r="IT61" s="272"/>
    </row>
    <row r="62" spans="1:254" s="247" customFormat="1" ht="27.6" x14ac:dyDescent="0.25">
      <c r="A62" s="282" t="s">
        <v>329</v>
      </c>
      <c r="B62" s="367" t="s">
        <v>381</v>
      </c>
      <c r="C62" s="338">
        <f>ROUNDDOWN('7990NTP-P'!$J$28-('7990NTP-P'!$J$28*0.5),2)</f>
        <v>0</v>
      </c>
      <c r="D62" s="66">
        <f>'7990NTP-P'!C$28</f>
        <v>0</v>
      </c>
      <c r="E62" s="338">
        <f>ROUNDDOWN('7990NTP-P'!$K$28-('7990NTP-P'!$K$28*0.5),2)</f>
        <v>0</v>
      </c>
      <c r="F62" s="66">
        <f>'7990NTP-P'!$D$28</f>
        <v>0</v>
      </c>
      <c r="G62" s="338">
        <f>ROUNDDOWN('7990NTP-P'!$L$28-('7990NTP-P'!$L$28*0.5),2)</f>
        <v>0</v>
      </c>
      <c r="H62" s="66">
        <f>'7990NTP-P'!$E$28</f>
        <v>0</v>
      </c>
      <c r="I62" s="338">
        <f>ROUNDDOWN('7990NTP-P'!$M$28-('7990NTP-P'!$M$28*0.5),2)</f>
        <v>0</v>
      </c>
      <c r="J62" s="66">
        <f>'7990NTP-P'!$F$28</f>
        <v>0</v>
      </c>
      <c r="K62" s="338">
        <f>ROUNDDOWN('7990NTP-P'!$N$28-('7990NTP-P'!$N$28*0.5),2)</f>
        <v>0</v>
      </c>
      <c r="L62" s="66">
        <f>'7990NTP-P'!$G$28</f>
        <v>0</v>
      </c>
      <c r="M62" s="338">
        <f>ROUNDDOWN('7990NTP-P'!$O$28-('7990NTP-P'!$O$28*0.5),2)</f>
        <v>0</v>
      </c>
      <c r="N62" s="66">
        <f>'7990NTP-P'!$H$28</f>
        <v>0</v>
      </c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2"/>
      <c r="AM62" s="272"/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272"/>
      <c r="BJ62" s="272"/>
      <c r="BK62" s="272"/>
      <c r="BL62" s="272"/>
      <c r="BM62" s="272"/>
      <c r="BN62" s="272"/>
      <c r="BO62" s="272"/>
      <c r="BP62" s="272"/>
      <c r="BQ62" s="272"/>
      <c r="BR62" s="272"/>
      <c r="BS62" s="272"/>
      <c r="BT62" s="272"/>
      <c r="BU62" s="272"/>
      <c r="BV62" s="272"/>
      <c r="BW62" s="272"/>
      <c r="BX62" s="272"/>
      <c r="BY62" s="272"/>
      <c r="BZ62" s="272"/>
      <c r="CA62" s="272"/>
      <c r="CB62" s="272"/>
      <c r="CC62" s="272"/>
      <c r="CD62" s="272"/>
      <c r="CE62" s="272"/>
      <c r="CF62" s="272"/>
      <c r="CG62" s="272"/>
      <c r="CH62" s="272"/>
      <c r="CI62" s="272"/>
      <c r="CJ62" s="272"/>
      <c r="CK62" s="272"/>
      <c r="CL62" s="272"/>
      <c r="CM62" s="272"/>
      <c r="CN62" s="272"/>
      <c r="CO62" s="272"/>
      <c r="CP62" s="272"/>
      <c r="CQ62" s="272"/>
      <c r="CR62" s="272"/>
      <c r="CS62" s="272"/>
      <c r="CT62" s="272"/>
      <c r="CU62" s="272"/>
      <c r="CV62" s="272"/>
      <c r="CW62" s="272"/>
      <c r="CX62" s="272"/>
      <c r="CY62" s="272"/>
      <c r="CZ62" s="272"/>
      <c r="DA62" s="272"/>
      <c r="DB62" s="272"/>
      <c r="DC62" s="272"/>
      <c r="DD62" s="272"/>
      <c r="DE62" s="272"/>
      <c r="DF62" s="272"/>
      <c r="DG62" s="272"/>
      <c r="DH62" s="272"/>
      <c r="DI62" s="272"/>
      <c r="DJ62" s="272"/>
      <c r="DK62" s="272"/>
      <c r="DL62" s="272"/>
      <c r="DM62" s="272"/>
      <c r="DN62" s="272"/>
      <c r="DO62" s="272"/>
      <c r="DP62" s="272"/>
      <c r="DQ62" s="272"/>
      <c r="DR62" s="272"/>
      <c r="DS62" s="272"/>
      <c r="DT62" s="272"/>
      <c r="DU62" s="272"/>
      <c r="DV62" s="272"/>
      <c r="DW62" s="272"/>
      <c r="DX62" s="272"/>
      <c r="DY62" s="272"/>
      <c r="DZ62" s="272"/>
      <c r="EA62" s="272"/>
      <c r="EB62" s="272"/>
      <c r="EC62" s="272"/>
      <c r="ED62" s="272"/>
      <c r="EE62" s="272"/>
      <c r="EF62" s="272"/>
      <c r="EG62" s="272"/>
      <c r="EH62" s="272"/>
      <c r="EI62" s="272"/>
      <c r="EJ62" s="272"/>
      <c r="EK62" s="272"/>
      <c r="EL62" s="272"/>
      <c r="EM62" s="272"/>
      <c r="EN62" s="272"/>
      <c r="EO62" s="272"/>
      <c r="EP62" s="272"/>
      <c r="EQ62" s="272"/>
      <c r="ER62" s="272"/>
      <c r="ES62" s="272"/>
      <c r="ET62" s="272"/>
      <c r="EU62" s="272"/>
      <c r="EV62" s="272"/>
      <c r="EW62" s="272"/>
      <c r="EX62" s="272"/>
      <c r="EY62" s="272"/>
      <c r="EZ62" s="272"/>
      <c r="FA62" s="272"/>
      <c r="FB62" s="272"/>
      <c r="FC62" s="272"/>
      <c r="FD62" s="272"/>
      <c r="FE62" s="272"/>
      <c r="FF62" s="272"/>
      <c r="FG62" s="272"/>
      <c r="FH62" s="272"/>
      <c r="FI62" s="272"/>
      <c r="FJ62" s="272"/>
      <c r="FK62" s="272"/>
      <c r="FL62" s="272"/>
      <c r="FM62" s="272"/>
      <c r="FN62" s="272"/>
      <c r="FO62" s="272"/>
      <c r="FP62" s="272"/>
      <c r="FQ62" s="272"/>
      <c r="FR62" s="272"/>
      <c r="FS62" s="272"/>
      <c r="FT62" s="272"/>
      <c r="FU62" s="272"/>
      <c r="FV62" s="272"/>
      <c r="FW62" s="272"/>
      <c r="FX62" s="272"/>
      <c r="FY62" s="272"/>
      <c r="FZ62" s="272"/>
      <c r="GA62" s="272"/>
      <c r="GB62" s="272"/>
      <c r="GC62" s="272"/>
      <c r="GD62" s="272"/>
      <c r="GE62" s="272"/>
      <c r="GF62" s="272"/>
      <c r="GG62" s="272"/>
      <c r="GH62" s="272"/>
      <c r="GI62" s="272"/>
      <c r="GJ62" s="272"/>
      <c r="GK62" s="272"/>
      <c r="GL62" s="272"/>
      <c r="GM62" s="272"/>
      <c r="GN62" s="272"/>
      <c r="GO62" s="272"/>
      <c r="GP62" s="272"/>
      <c r="GQ62" s="272"/>
      <c r="GR62" s="272"/>
      <c r="GS62" s="272"/>
      <c r="GT62" s="272"/>
      <c r="GU62" s="272"/>
      <c r="GV62" s="272"/>
      <c r="GW62" s="272"/>
      <c r="GX62" s="272"/>
      <c r="GY62" s="272"/>
      <c r="GZ62" s="272"/>
      <c r="HA62" s="272"/>
      <c r="HB62" s="272"/>
      <c r="HC62" s="272"/>
      <c r="HD62" s="272"/>
      <c r="HE62" s="272"/>
      <c r="HF62" s="272"/>
      <c r="HG62" s="272"/>
      <c r="HH62" s="272"/>
      <c r="HI62" s="272"/>
      <c r="HJ62" s="272"/>
      <c r="HK62" s="272"/>
      <c r="HL62" s="272"/>
      <c r="HM62" s="272"/>
      <c r="HN62" s="272"/>
      <c r="HO62" s="272"/>
      <c r="HP62" s="272"/>
      <c r="HQ62" s="272"/>
      <c r="HR62" s="272"/>
      <c r="HS62" s="272"/>
      <c r="HT62" s="272"/>
      <c r="HU62" s="272"/>
      <c r="HV62" s="272"/>
      <c r="HW62" s="272"/>
      <c r="HX62" s="272"/>
      <c r="HY62" s="272"/>
      <c r="HZ62" s="272"/>
      <c r="IA62" s="272"/>
      <c r="IB62" s="272"/>
      <c r="IC62" s="272"/>
      <c r="ID62" s="272"/>
      <c r="IE62" s="272"/>
      <c r="IF62" s="272"/>
      <c r="IG62" s="272"/>
      <c r="IH62" s="272"/>
      <c r="II62" s="272"/>
      <c r="IJ62" s="272"/>
      <c r="IK62" s="272"/>
      <c r="IL62" s="272"/>
      <c r="IM62" s="272"/>
      <c r="IN62" s="272"/>
      <c r="IO62" s="272"/>
      <c r="IP62" s="272"/>
      <c r="IQ62" s="272"/>
      <c r="IR62" s="272"/>
      <c r="IS62" s="272"/>
      <c r="IT62" s="272"/>
    </row>
    <row r="63" spans="1:254" s="247" customFormat="1" ht="27.6" x14ac:dyDescent="0.25">
      <c r="A63" s="282" t="s">
        <v>330</v>
      </c>
      <c r="B63" s="367" t="s">
        <v>382</v>
      </c>
      <c r="C63" s="339">
        <f>ROUNDUP('7990NTP-P'!$J$28*0.5,2)</f>
        <v>0</v>
      </c>
      <c r="D63" s="354"/>
      <c r="E63" s="339">
        <f>ROUNDUP('7990NTP-P'!$K$28*0.5,2)</f>
        <v>0</v>
      </c>
      <c r="F63" s="354"/>
      <c r="G63" s="339">
        <f>ROUNDUP('7990NTP-P'!$L$28*0.5,2)</f>
        <v>0</v>
      </c>
      <c r="H63" s="354"/>
      <c r="I63" s="339">
        <f>ROUNDUP('7990NTP-P'!$M$28*0.5,2)</f>
        <v>0</v>
      </c>
      <c r="J63" s="354"/>
      <c r="K63" s="339">
        <f>ROUNDUP('7990NTP-P'!$N$28*0.5,2)</f>
        <v>0</v>
      </c>
      <c r="L63" s="354"/>
      <c r="M63" s="339">
        <f>ROUNDUP('7990NTP-P'!$O$28*0.5,2)</f>
        <v>0</v>
      </c>
      <c r="N63" s="354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272"/>
      <c r="BJ63" s="272"/>
      <c r="BK63" s="272"/>
      <c r="BL63" s="272"/>
      <c r="BM63" s="272"/>
      <c r="BN63" s="272"/>
      <c r="BO63" s="272"/>
      <c r="BP63" s="272"/>
      <c r="BQ63" s="272"/>
      <c r="BR63" s="272"/>
      <c r="BS63" s="272"/>
      <c r="BT63" s="272"/>
      <c r="BU63" s="272"/>
      <c r="BV63" s="272"/>
      <c r="BW63" s="272"/>
      <c r="BX63" s="272"/>
      <c r="BY63" s="272"/>
      <c r="BZ63" s="272"/>
      <c r="CA63" s="272"/>
      <c r="CB63" s="272"/>
      <c r="CC63" s="272"/>
      <c r="CD63" s="272"/>
      <c r="CE63" s="272"/>
      <c r="CF63" s="272"/>
      <c r="CG63" s="272"/>
      <c r="CH63" s="272"/>
      <c r="CI63" s="272"/>
      <c r="CJ63" s="272"/>
      <c r="CK63" s="272"/>
      <c r="CL63" s="272"/>
      <c r="CM63" s="272"/>
      <c r="CN63" s="272"/>
      <c r="CO63" s="272"/>
      <c r="CP63" s="272"/>
      <c r="CQ63" s="272"/>
      <c r="CR63" s="272"/>
      <c r="CS63" s="272"/>
      <c r="CT63" s="272"/>
      <c r="CU63" s="272"/>
      <c r="CV63" s="272"/>
      <c r="CW63" s="272"/>
      <c r="CX63" s="272"/>
      <c r="CY63" s="272"/>
      <c r="CZ63" s="272"/>
      <c r="DA63" s="272"/>
      <c r="DB63" s="272"/>
      <c r="DC63" s="272"/>
      <c r="DD63" s="272"/>
      <c r="DE63" s="272"/>
      <c r="DF63" s="272"/>
      <c r="DG63" s="272"/>
      <c r="DH63" s="272"/>
      <c r="DI63" s="272"/>
      <c r="DJ63" s="272"/>
      <c r="DK63" s="272"/>
      <c r="DL63" s="272"/>
      <c r="DM63" s="272"/>
      <c r="DN63" s="272"/>
      <c r="DO63" s="272"/>
      <c r="DP63" s="272"/>
      <c r="DQ63" s="272"/>
      <c r="DR63" s="272"/>
      <c r="DS63" s="272"/>
      <c r="DT63" s="272"/>
      <c r="DU63" s="272"/>
      <c r="DV63" s="272"/>
      <c r="DW63" s="272"/>
      <c r="DX63" s="272"/>
      <c r="DY63" s="272"/>
      <c r="DZ63" s="272"/>
      <c r="EA63" s="272"/>
      <c r="EB63" s="272"/>
      <c r="EC63" s="272"/>
      <c r="ED63" s="272"/>
      <c r="EE63" s="272"/>
      <c r="EF63" s="272"/>
      <c r="EG63" s="272"/>
      <c r="EH63" s="272"/>
      <c r="EI63" s="272"/>
      <c r="EJ63" s="272"/>
      <c r="EK63" s="272"/>
      <c r="EL63" s="272"/>
      <c r="EM63" s="272"/>
      <c r="EN63" s="272"/>
      <c r="EO63" s="272"/>
      <c r="EP63" s="272"/>
      <c r="EQ63" s="272"/>
      <c r="ER63" s="272"/>
      <c r="ES63" s="272"/>
      <c r="ET63" s="272"/>
      <c r="EU63" s="272"/>
      <c r="EV63" s="272"/>
      <c r="EW63" s="272"/>
      <c r="EX63" s="272"/>
      <c r="EY63" s="272"/>
      <c r="EZ63" s="272"/>
      <c r="FA63" s="272"/>
      <c r="FB63" s="272"/>
      <c r="FC63" s="272"/>
      <c r="FD63" s="272"/>
      <c r="FE63" s="272"/>
      <c r="FF63" s="272"/>
      <c r="FG63" s="272"/>
      <c r="FH63" s="272"/>
      <c r="FI63" s="272"/>
      <c r="FJ63" s="272"/>
      <c r="FK63" s="272"/>
      <c r="FL63" s="272"/>
      <c r="FM63" s="272"/>
      <c r="FN63" s="272"/>
      <c r="FO63" s="272"/>
      <c r="FP63" s="272"/>
      <c r="FQ63" s="272"/>
      <c r="FR63" s="272"/>
      <c r="FS63" s="272"/>
      <c r="FT63" s="272"/>
      <c r="FU63" s="272"/>
      <c r="FV63" s="272"/>
      <c r="FW63" s="272"/>
      <c r="FX63" s="272"/>
      <c r="FY63" s="272"/>
      <c r="FZ63" s="272"/>
      <c r="GA63" s="272"/>
      <c r="GB63" s="272"/>
      <c r="GC63" s="272"/>
      <c r="GD63" s="272"/>
      <c r="GE63" s="272"/>
      <c r="GF63" s="272"/>
      <c r="GG63" s="272"/>
      <c r="GH63" s="272"/>
      <c r="GI63" s="272"/>
      <c r="GJ63" s="272"/>
      <c r="GK63" s="272"/>
      <c r="GL63" s="272"/>
      <c r="GM63" s="272"/>
      <c r="GN63" s="272"/>
      <c r="GO63" s="272"/>
      <c r="GP63" s="272"/>
      <c r="GQ63" s="272"/>
      <c r="GR63" s="272"/>
      <c r="GS63" s="272"/>
      <c r="GT63" s="272"/>
      <c r="GU63" s="272"/>
      <c r="GV63" s="272"/>
      <c r="GW63" s="272"/>
      <c r="GX63" s="272"/>
      <c r="GY63" s="272"/>
      <c r="GZ63" s="272"/>
      <c r="HA63" s="272"/>
      <c r="HB63" s="272"/>
      <c r="HC63" s="272"/>
      <c r="HD63" s="272"/>
      <c r="HE63" s="272"/>
      <c r="HF63" s="272"/>
      <c r="HG63" s="272"/>
      <c r="HH63" s="272"/>
      <c r="HI63" s="272"/>
      <c r="HJ63" s="272"/>
      <c r="HK63" s="272"/>
      <c r="HL63" s="272"/>
      <c r="HM63" s="272"/>
      <c r="HN63" s="272"/>
      <c r="HO63" s="272"/>
      <c r="HP63" s="272"/>
      <c r="HQ63" s="272"/>
      <c r="HR63" s="272"/>
      <c r="HS63" s="272"/>
      <c r="HT63" s="272"/>
      <c r="HU63" s="272"/>
      <c r="HV63" s="272"/>
      <c r="HW63" s="272"/>
      <c r="HX63" s="272"/>
      <c r="HY63" s="272"/>
      <c r="HZ63" s="272"/>
      <c r="IA63" s="272"/>
      <c r="IB63" s="272"/>
      <c r="IC63" s="272"/>
      <c r="ID63" s="272"/>
      <c r="IE63" s="272"/>
      <c r="IF63" s="272"/>
      <c r="IG63" s="272"/>
      <c r="IH63" s="272"/>
      <c r="II63" s="272"/>
      <c r="IJ63" s="272"/>
      <c r="IK63" s="272"/>
      <c r="IL63" s="272"/>
      <c r="IM63" s="272"/>
      <c r="IN63" s="272"/>
      <c r="IO63" s="272"/>
      <c r="IP63" s="272"/>
      <c r="IQ63" s="272"/>
      <c r="IR63" s="272"/>
      <c r="IS63" s="272"/>
      <c r="IT63" s="272"/>
    </row>
    <row r="64" spans="1:254" s="247" customFormat="1" ht="13.8" x14ac:dyDescent="0.25">
      <c r="A64" s="249"/>
      <c r="B64" s="368"/>
      <c r="C64" s="340"/>
      <c r="D64" s="289"/>
      <c r="E64" s="340"/>
      <c r="F64" s="289"/>
      <c r="G64" s="340"/>
      <c r="H64" s="289"/>
      <c r="I64" s="340"/>
      <c r="J64" s="289"/>
      <c r="K64" s="340"/>
      <c r="L64" s="289"/>
      <c r="M64" s="340"/>
      <c r="N64" s="289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2"/>
      <c r="AL64" s="272"/>
      <c r="AM64" s="272"/>
      <c r="AN64" s="272"/>
      <c r="AO64" s="272"/>
      <c r="AP64" s="272"/>
      <c r="AQ64" s="272"/>
      <c r="AR64" s="272"/>
      <c r="AS64" s="272"/>
      <c r="AT64" s="272"/>
      <c r="AU64" s="272"/>
      <c r="AV64" s="272"/>
      <c r="AW64" s="272"/>
      <c r="AX64" s="272"/>
      <c r="AY64" s="272"/>
      <c r="AZ64" s="272"/>
      <c r="BA64" s="272"/>
      <c r="BB64" s="272"/>
      <c r="BC64" s="272"/>
      <c r="BD64" s="272"/>
      <c r="BE64" s="272"/>
      <c r="BF64" s="272"/>
      <c r="BG64" s="272"/>
      <c r="BH64" s="272"/>
      <c r="BI64" s="272"/>
      <c r="BJ64" s="272"/>
      <c r="BK64" s="272"/>
      <c r="BL64" s="272"/>
      <c r="BM64" s="272"/>
      <c r="BN64" s="272"/>
      <c r="BO64" s="272"/>
      <c r="BP64" s="272"/>
      <c r="BQ64" s="272"/>
      <c r="BR64" s="272"/>
      <c r="BS64" s="272"/>
      <c r="BT64" s="272"/>
      <c r="BU64" s="272"/>
      <c r="BV64" s="272"/>
      <c r="BW64" s="272"/>
      <c r="BX64" s="272"/>
      <c r="BY64" s="272"/>
      <c r="BZ64" s="272"/>
      <c r="CA64" s="272"/>
      <c r="CB64" s="272"/>
      <c r="CC64" s="272"/>
      <c r="CD64" s="272"/>
      <c r="CE64" s="272"/>
      <c r="CF64" s="272"/>
      <c r="CG64" s="272"/>
      <c r="CH64" s="272"/>
      <c r="CI64" s="272"/>
      <c r="CJ64" s="272"/>
      <c r="CK64" s="272"/>
      <c r="CL64" s="272"/>
      <c r="CM64" s="272"/>
      <c r="CN64" s="272"/>
      <c r="CO64" s="272"/>
      <c r="CP64" s="272"/>
      <c r="CQ64" s="272"/>
      <c r="CR64" s="272"/>
      <c r="CS64" s="272"/>
      <c r="CT64" s="272"/>
      <c r="CU64" s="272"/>
      <c r="CV64" s="272"/>
      <c r="CW64" s="272"/>
      <c r="CX64" s="272"/>
      <c r="CY64" s="272"/>
      <c r="CZ64" s="272"/>
      <c r="DA64" s="272"/>
      <c r="DB64" s="272"/>
      <c r="DC64" s="272"/>
      <c r="DD64" s="272"/>
      <c r="DE64" s="272"/>
      <c r="DF64" s="272"/>
      <c r="DG64" s="272"/>
      <c r="DH64" s="272"/>
      <c r="DI64" s="272"/>
      <c r="DJ64" s="272"/>
      <c r="DK64" s="272"/>
      <c r="DL64" s="272"/>
      <c r="DM64" s="272"/>
      <c r="DN64" s="272"/>
      <c r="DO64" s="272"/>
      <c r="DP64" s="272"/>
      <c r="DQ64" s="272"/>
      <c r="DR64" s="272"/>
      <c r="DS64" s="272"/>
      <c r="DT64" s="272"/>
      <c r="DU64" s="272"/>
      <c r="DV64" s="272"/>
      <c r="DW64" s="272"/>
      <c r="DX64" s="272"/>
      <c r="DY64" s="272"/>
      <c r="DZ64" s="272"/>
      <c r="EA64" s="272"/>
      <c r="EB64" s="272"/>
      <c r="EC64" s="272"/>
      <c r="ED64" s="272"/>
      <c r="EE64" s="272"/>
      <c r="EF64" s="272"/>
      <c r="EG64" s="272"/>
      <c r="EH64" s="272"/>
      <c r="EI64" s="272"/>
      <c r="EJ64" s="272"/>
      <c r="EK64" s="272"/>
      <c r="EL64" s="272"/>
      <c r="EM64" s="272"/>
      <c r="EN64" s="272"/>
      <c r="EO64" s="272"/>
      <c r="EP64" s="272"/>
      <c r="EQ64" s="272"/>
      <c r="ER64" s="272"/>
      <c r="ES64" s="272"/>
      <c r="ET64" s="272"/>
      <c r="EU64" s="272"/>
      <c r="EV64" s="272"/>
      <c r="EW64" s="272"/>
      <c r="EX64" s="272"/>
      <c r="EY64" s="272"/>
      <c r="EZ64" s="272"/>
      <c r="FA64" s="272"/>
      <c r="FB64" s="272"/>
      <c r="FC64" s="272"/>
      <c r="FD64" s="272"/>
      <c r="FE64" s="272"/>
      <c r="FF64" s="272"/>
      <c r="FG64" s="272"/>
      <c r="FH64" s="272"/>
      <c r="FI64" s="272"/>
      <c r="FJ64" s="272"/>
      <c r="FK64" s="272"/>
      <c r="FL64" s="272"/>
      <c r="FM64" s="272"/>
      <c r="FN64" s="272"/>
      <c r="FO64" s="272"/>
      <c r="FP64" s="272"/>
      <c r="FQ64" s="272"/>
      <c r="FR64" s="272"/>
      <c r="FS64" s="272"/>
      <c r="FT64" s="272"/>
      <c r="FU64" s="272"/>
      <c r="FV64" s="272"/>
      <c r="FW64" s="272"/>
      <c r="FX64" s="272"/>
      <c r="FY64" s="272"/>
      <c r="FZ64" s="272"/>
      <c r="GA64" s="272"/>
      <c r="GB64" s="272"/>
      <c r="GC64" s="272"/>
      <c r="GD64" s="272"/>
      <c r="GE64" s="272"/>
      <c r="GF64" s="272"/>
      <c r="GG64" s="272"/>
      <c r="GH64" s="272"/>
      <c r="GI64" s="272"/>
      <c r="GJ64" s="272"/>
      <c r="GK64" s="272"/>
      <c r="GL64" s="272"/>
      <c r="GM64" s="272"/>
      <c r="GN64" s="272"/>
      <c r="GO64" s="272"/>
      <c r="GP64" s="272"/>
      <c r="GQ64" s="272"/>
      <c r="GR64" s="272"/>
      <c r="GS64" s="272"/>
      <c r="GT64" s="272"/>
      <c r="GU64" s="272"/>
      <c r="GV64" s="272"/>
      <c r="GW64" s="272"/>
      <c r="GX64" s="272"/>
      <c r="GY64" s="272"/>
      <c r="GZ64" s="272"/>
      <c r="HA64" s="272"/>
      <c r="HB64" s="272"/>
      <c r="HC64" s="272"/>
      <c r="HD64" s="272"/>
      <c r="HE64" s="272"/>
      <c r="HF64" s="272"/>
      <c r="HG64" s="272"/>
      <c r="HH64" s="272"/>
      <c r="HI64" s="272"/>
      <c r="HJ64" s="272"/>
      <c r="HK64" s="272"/>
      <c r="HL64" s="272"/>
      <c r="HM64" s="272"/>
      <c r="HN64" s="272"/>
      <c r="HO64" s="272"/>
      <c r="HP64" s="272"/>
      <c r="HQ64" s="272"/>
      <c r="HR64" s="272"/>
      <c r="HS64" s="272"/>
      <c r="HT64" s="272"/>
      <c r="HU64" s="272"/>
      <c r="HV64" s="272"/>
      <c r="HW64" s="272"/>
      <c r="HX64" s="272"/>
      <c r="HY64" s="272"/>
      <c r="HZ64" s="272"/>
      <c r="IA64" s="272"/>
      <c r="IB64" s="272"/>
      <c r="IC64" s="272"/>
      <c r="ID64" s="272"/>
      <c r="IE64" s="272"/>
      <c r="IF64" s="272"/>
      <c r="IG64" s="272"/>
      <c r="IH64" s="272"/>
      <c r="II64" s="272"/>
      <c r="IJ64" s="272"/>
      <c r="IK64" s="272"/>
      <c r="IL64" s="272"/>
      <c r="IM64" s="272"/>
      <c r="IN64" s="272"/>
      <c r="IO64" s="272"/>
      <c r="IP64" s="272"/>
      <c r="IQ64" s="272"/>
      <c r="IR64" s="272"/>
      <c r="IS64" s="272"/>
      <c r="IT64" s="272"/>
    </row>
    <row r="65" spans="1:254" ht="29.25" customHeight="1" x14ac:dyDescent="0.25">
      <c r="A65" s="248" t="s">
        <v>342</v>
      </c>
      <c r="B65" s="351" t="s">
        <v>383</v>
      </c>
      <c r="C65" s="338">
        <f>ROUNDDOWN('7990NTP-P'!$J$29-('7990NTP-P'!$J$29*0.05),2)</f>
        <v>0</v>
      </c>
      <c r="D65" s="66">
        <f>'7990NTP-P'!C$29</f>
        <v>0</v>
      </c>
      <c r="E65" s="338">
        <f>ROUNDDOWN('7990NTP-P'!$K$29-('7990NTP-P'!$K$29*0.05),2)</f>
        <v>0</v>
      </c>
      <c r="F65" s="66">
        <f>'7990NTP-P'!$D$29</f>
        <v>0</v>
      </c>
      <c r="G65" s="338">
        <f>ROUNDDOWN('7990NTP-P'!$L$29-('7990NTP-P'!$L$29*0.05),2)</f>
        <v>0</v>
      </c>
      <c r="H65" s="66">
        <f>'7990NTP-P'!$E$29</f>
        <v>0</v>
      </c>
      <c r="I65" s="338">
        <f>ROUNDDOWN('7990NTP-P'!$M$29-('7990NTP-P'!$M$29*0.05),2)</f>
        <v>0</v>
      </c>
      <c r="J65" s="66">
        <f>'7990NTP-P'!$F$29</f>
        <v>0</v>
      </c>
      <c r="K65" s="338">
        <f>ROUNDDOWN('7990NTP-P'!$N$29-('7990NTP-P'!$N$29*0.05),2)</f>
        <v>0</v>
      </c>
      <c r="L65" s="66">
        <f>'7990NTP-P'!$G$29</f>
        <v>0</v>
      </c>
      <c r="M65" s="338">
        <f>ROUNDDOWN('7990NTP-P'!$O$29-('7990NTP-P'!$O$29*0.05),2)</f>
        <v>0</v>
      </c>
      <c r="N65" s="66">
        <f>'7990NTP-P'!$H$29</f>
        <v>0</v>
      </c>
    </row>
    <row r="66" spans="1:254" s="247" customFormat="1" ht="27.6" x14ac:dyDescent="0.25">
      <c r="A66" s="248" t="s">
        <v>343</v>
      </c>
      <c r="B66" s="351" t="s">
        <v>384</v>
      </c>
      <c r="C66" s="339">
        <f>ROUNDUP('7990NTP-P'!$J$29*0.05,2)</f>
        <v>0</v>
      </c>
      <c r="D66" s="354"/>
      <c r="E66" s="339">
        <f>ROUNDUP('7990NTP-P'!$K$29*0.05,2)</f>
        <v>0</v>
      </c>
      <c r="F66" s="354"/>
      <c r="G66" s="339">
        <f>ROUNDUP('7990NTP-P'!$L$29*0.05,2)</f>
        <v>0</v>
      </c>
      <c r="H66" s="354"/>
      <c r="I66" s="339">
        <f>ROUNDUP('7990NTP-P'!$M$29*0.05,2)</f>
        <v>0</v>
      </c>
      <c r="J66" s="354"/>
      <c r="K66" s="339">
        <f>ROUNDUP('7990NTP-P'!$N$29*0.05,2)</f>
        <v>0</v>
      </c>
      <c r="L66" s="354"/>
      <c r="M66" s="339">
        <f>ROUNDUP('7990NTP-P'!$O$29*0.05,2)</f>
        <v>0</v>
      </c>
      <c r="N66" s="354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2"/>
      <c r="AL66" s="272"/>
      <c r="AM66" s="272"/>
      <c r="AN66" s="272"/>
      <c r="AO66" s="272"/>
      <c r="AP66" s="272"/>
      <c r="AQ66" s="272"/>
      <c r="AR66" s="272"/>
      <c r="AS66" s="272"/>
      <c r="AT66" s="272"/>
      <c r="AU66" s="272"/>
      <c r="AV66" s="272"/>
      <c r="AW66" s="272"/>
      <c r="AX66" s="272"/>
      <c r="AY66" s="272"/>
      <c r="AZ66" s="272"/>
      <c r="BA66" s="272"/>
      <c r="BB66" s="272"/>
      <c r="BC66" s="272"/>
      <c r="BD66" s="272"/>
      <c r="BE66" s="272"/>
      <c r="BF66" s="272"/>
      <c r="BG66" s="272"/>
      <c r="BH66" s="272"/>
      <c r="BI66" s="272"/>
      <c r="BJ66" s="272"/>
      <c r="BK66" s="272"/>
      <c r="BL66" s="272"/>
      <c r="BM66" s="272"/>
      <c r="BN66" s="272"/>
      <c r="BO66" s="272"/>
      <c r="BP66" s="272"/>
      <c r="BQ66" s="272"/>
      <c r="BR66" s="272"/>
      <c r="BS66" s="272"/>
      <c r="BT66" s="272"/>
      <c r="BU66" s="272"/>
      <c r="BV66" s="272"/>
      <c r="BW66" s="272"/>
      <c r="BX66" s="272"/>
      <c r="BY66" s="272"/>
      <c r="BZ66" s="272"/>
      <c r="CA66" s="272"/>
      <c r="CB66" s="272"/>
      <c r="CC66" s="272"/>
      <c r="CD66" s="272"/>
      <c r="CE66" s="272"/>
      <c r="CF66" s="272"/>
      <c r="CG66" s="272"/>
      <c r="CH66" s="272"/>
      <c r="CI66" s="272"/>
      <c r="CJ66" s="272"/>
      <c r="CK66" s="272"/>
      <c r="CL66" s="272"/>
      <c r="CM66" s="272"/>
      <c r="CN66" s="272"/>
      <c r="CO66" s="272"/>
      <c r="CP66" s="272"/>
      <c r="CQ66" s="272"/>
      <c r="CR66" s="272"/>
      <c r="CS66" s="272"/>
      <c r="CT66" s="272"/>
      <c r="CU66" s="272"/>
      <c r="CV66" s="272"/>
      <c r="CW66" s="272"/>
      <c r="CX66" s="272"/>
      <c r="CY66" s="272"/>
      <c r="CZ66" s="272"/>
      <c r="DA66" s="272"/>
      <c r="DB66" s="272"/>
      <c r="DC66" s="272"/>
      <c r="DD66" s="272"/>
      <c r="DE66" s="272"/>
      <c r="DF66" s="272"/>
      <c r="DG66" s="272"/>
      <c r="DH66" s="272"/>
      <c r="DI66" s="272"/>
      <c r="DJ66" s="272"/>
      <c r="DK66" s="272"/>
      <c r="DL66" s="272"/>
      <c r="DM66" s="272"/>
      <c r="DN66" s="272"/>
      <c r="DO66" s="272"/>
      <c r="DP66" s="272"/>
      <c r="DQ66" s="272"/>
      <c r="DR66" s="272"/>
      <c r="DS66" s="272"/>
      <c r="DT66" s="272"/>
      <c r="DU66" s="272"/>
      <c r="DV66" s="272"/>
      <c r="DW66" s="272"/>
      <c r="DX66" s="272"/>
      <c r="DY66" s="272"/>
      <c r="DZ66" s="272"/>
      <c r="EA66" s="272"/>
      <c r="EB66" s="272"/>
      <c r="EC66" s="272"/>
      <c r="ED66" s="272"/>
      <c r="EE66" s="272"/>
      <c r="EF66" s="272"/>
      <c r="EG66" s="272"/>
      <c r="EH66" s="272"/>
      <c r="EI66" s="272"/>
      <c r="EJ66" s="272"/>
      <c r="EK66" s="272"/>
      <c r="EL66" s="272"/>
      <c r="EM66" s="272"/>
      <c r="EN66" s="272"/>
      <c r="EO66" s="272"/>
      <c r="EP66" s="272"/>
      <c r="EQ66" s="272"/>
      <c r="ER66" s="272"/>
      <c r="ES66" s="272"/>
      <c r="ET66" s="272"/>
      <c r="EU66" s="272"/>
      <c r="EV66" s="272"/>
      <c r="EW66" s="272"/>
      <c r="EX66" s="272"/>
      <c r="EY66" s="272"/>
      <c r="EZ66" s="272"/>
      <c r="FA66" s="272"/>
      <c r="FB66" s="272"/>
      <c r="FC66" s="272"/>
      <c r="FD66" s="272"/>
      <c r="FE66" s="272"/>
      <c r="FF66" s="272"/>
      <c r="FG66" s="272"/>
      <c r="FH66" s="272"/>
      <c r="FI66" s="272"/>
      <c r="FJ66" s="272"/>
      <c r="FK66" s="272"/>
      <c r="FL66" s="272"/>
      <c r="FM66" s="272"/>
      <c r="FN66" s="272"/>
      <c r="FO66" s="272"/>
      <c r="FP66" s="272"/>
      <c r="FQ66" s="272"/>
      <c r="FR66" s="272"/>
      <c r="FS66" s="272"/>
      <c r="FT66" s="272"/>
      <c r="FU66" s="272"/>
      <c r="FV66" s="272"/>
      <c r="FW66" s="272"/>
      <c r="FX66" s="272"/>
      <c r="FY66" s="272"/>
      <c r="FZ66" s="272"/>
      <c r="GA66" s="272"/>
      <c r="GB66" s="272"/>
      <c r="GC66" s="272"/>
      <c r="GD66" s="272"/>
      <c r="GE66" s="272"/>
      <c r="GF66" s="272"/>
      <c r="GG66" s="272"/>
      <c r="GH66" s="272"/>
      <c r="GI66" s="272"/>
      <c r="GJ66" s="272"/>
      <c r="GK66" s="272"/>
      <c r="GL66" s="272"/>
      <c r="GM66" s="272"/>
      <c r="GN66" s="272"/>
      <c r="GO66" s="272"/>
      <c r="GP66" s="272"/>
      <c r="GQ66" s="272"/>
      <c r="GR66" s="272"/>
      <c r="GS66" s="272"/>
      <c r="GT66" s="272"/>
      <c r="GU66" s="272"/>
      <c r="GV66" s="272"/>
      <c r="GW66" s="272"/>
      <c r="GX66" s="272"/>
      <c r="GY66" s="272"/>
      <c r="GZ66" s="272"/>
      <c r="HA66" s="272"/>
      <c r="HB66" s="272"/>
      <c r="HC66" s="272"/>
      <c r="HD66" s="272"/>
      <c r="HE66" s="272"/>
      <c r="HF66" s="272"/>
      <c r="HG66" s="272"/>
      <c r="HH66" s="272"/>
      <c r="HI66" s="272"/>
      <c r="HJ66" s="272"/>
      <c r="HK66" s="272"/>
      <c r="HL66" s="272"/>
      <c r="HM66" s="272"/>
      <c r="HN66" s="272"/>
      <c r="HO66" s="272"/>
      <c r="HP66" s="272"/>
      <c r="HQ66" s="272"/>
      <c r="HR66" s="272"/>
      <c r="HS66" s="272"/>
      <c r="HT66" s="272"/>
      <c r="HU66" s="272"/>
      <c r="HV66" s="272"/>
      <c r="HW66" s="272"/>
      <c r="HX66" s="272"/>
      <c r="HY66" s="272"/>
      <c r="HZ66" s="272"/>
      <c r="IA66" s="272"/>
      <c r="IB66" s="272"/>
      <c r="IC66" s="272"/>
      <c r="ID66" s="272"/>
      <c r="IE66" s="272"/>
      <c r="IF66" s="272"/>
      <c r="IG66" s="272"/>
      <c r="IH66" s="272"/>
      <c r="II66" s="272"/>
      <c r="IJ66" s="272"/>
      <c r="IK66" s="272"/>
      <c r="IL66" s="272"/>
      <c r="IM66" s="272"/>
      <c r="IN66" s="272"/>
      <c r="IO66" s="272"/>
      <c r="IP66" s="272"/>
      <c r="IQ66" s="272"/>
      <c r="IR66" s="272"/>
      <c r="IS66" s="272"/>
      <c r="IT66" s="272"/>
    </row>
    <row r="67" spans="1:254" s="247" customFormat="1" ht="13.8" x14ac:dyDescent="0.25">
      <c r="A67" s="262"/>
      <c r="B67" s="358"/>
      <c r="C67" s="340"/>
      <c r="D67" s="289"/>
      <c r="E67" s="340"/>
      <c r="F67" s="289"/>
      <c r="G67" s="340"/>
      <c r="H67" s="289"/>
      <c r="I67" s="340"/>
      <c r="J67" s="289"/>
      <c r="K67" s="340"/>
      <c r="L67" s="289"/>
      <c r="M67" s="340"/>
      <c r="N67" s="289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272"/>
      <c r="AL67" s="272"/>
      <c r="AM67" s="272"/>
      <c r="AN67" s="272"/>
      <c r="AO67" s="272"/>
      <c r="AP67" s="272"/>
      <c r="AQ67" s="272"/>
      <c r="AR67" s="272"/>
      <c r="AS67" s="272"/>
      <c r="AT67" s="272"/>
      <c r="AU67" s="272"/>
      <c r="AV67" s="272"/>
      <c r="AW67" s="272"/>
      <c r="AX67" s="272"/>
      <c r="AY67" s="272"/>
      <c r="AZ67" s="272"/>
      <c r="BA67" s="272"/>
      <c r="BB67" s="272"/>
      <c r="BC67" s="272"/>
      <c r="BD67" s="272"/>
      <c r="BE67" s="272"/>
      <c r="BF67" s="272"/>
      <c r="BG67" s="272"/>
      <c r="BH67" s="272"/>
      <c r="BI67" s="272"/>
      <c r="BJ67" s="272"/>
      <c r="BK67" s="272"/>
      <c r="BL67" s="272"/>
      <c r="BM67" s="272"/>
      <c r="BN67" s="272"/>
      <c r="BO67" s="272"/>
      <c r="BP67" s="272"/>
      <c r="BQ67" s="272"/>
      <c r="BR67" s="272"/>
      <c r="BS67" s="272"/>
      <c r="BT67" s="272"/>
      <c r="BU67" s="272"/>
      <c r="BV67" s="272"/>
      <c r="BW67" s="272"/>
      <c r="BX67" s="272"/>
      <c r="BY67" s="272"/>
      <c r="BZ67" s="272"/>
      <c r="CA67" s="272"/>
      <c r="CB67" s="272"/>
      <c r="CC67" s="272"/>
      <c r="CD67" s="272"/>
      <c r="CE67" s="272"/>
      <c r="CF67" s="272"/>
      <c r="CG67" s="272"/>
      <c r="CH67" s="272"/>
      <c r="CI67" s="272"/>
      <c r="CJ67" s="272"/>
      <c r="CK67" s="272"/>
      <c r="CL67" s="272"/>
      <c r="CM67" s="272"/>
      <c r="CN67" s="272"/>
      <c r="CO67" s="272"/>
      <c r="CP67" s="272"/>
      <c r="CQ67" s="272"/>
      <c r="CR67" s="272"/>
      <c r="CS67" s="272"/>
      <c r="CT67" s="272"/>
      <c r="CU67" s="272"/>
      <c r="CV67" s="272"/>
      <c r="CW67" s="272"/>
      <c r="CX67" s="272"/>
      <c r="CY67" s="272"/>
      <c r="CZ67" s="272"/>
      <c r="DA67" s="272"/>
      <c r="DB67" s="272"/>
      <c r="DC67" s="272"/>
      <c r="DD67" s="272"/>
      <c r="DE67" s="272"/>
      <c r="DF67" s="272"/>
      <c r="DG67" s="272"/>
      <c r="DH67" s="272"/>
      <c r="DI67" s="272"/>
      <c r="DJ67" s="272"/>
      <c r="DK67" s="272"/>
      <c r="DL67" s="272"/>
      <c r="DM67" s="272"/>
      <c r="DN67" s="272"/>
      <c r="DO67" s="272"/>
      <c r="DP67" s="272"/>
      <c r="DQ67" s="272"/>
      <c r="DR67" s="272"/>
      <c r="DS67" s="272"/>
      <c r="DT67" s="272"/>
      <c r="DU67" s="272"/>
      <c r="DV67" s="272"/>
      <c r="DW67" s="272"/>
      <c r="DX67" s="272"/>
      <c r="DY67" s="272"/>
      <c r="DZ67" s="272"/>
      <c r="EA67" s="272"/>
      <c r="EB67" s="272"/>
      <c r="EC67" s="272"/>
      <c r="ED67" s="272"/>
      <c r="EE67" s="272"/>
      <c r="EF67" s="272"/>
      <c r="EG67" s="272"/>
      <c r="EH67" s="272"/>
      <c r="EI67" s="272"/>
      <c r="EJ67" s="272"/>
      <c r="EK67" s="272"/>
      <c r="EL67" s="272"/>
      <c r="EM67" s="272"/>
      <c r="EN67" s="272"/>
      <c r="EO67" s="272"/>
      <c r="EP67" s="272"/>
      <c r="EQ67" s="272"/>
      <c r="ER67" s="272"/>
      <c r="ES67" s="272"/>
      <c r="ET67" s="272"/>
      <c r="EU67" s="272"/>
      <c r="EV67" s="272"/>
      <c r="EW67" s="272"/>
      <c r="EX67" s="272"/>
      <c r="EY67" s="272"/>
      <c r="EZ67" s="272"/>
      <c r="FA67" s="272"/>
      <c r="FB67" s="272"/>
      <c r="FC67" s="272"/>
      <c r="FD67" s="272"/>
      <c r="FE67" s="272"/>
      <c r="FF67" s="272"/>
      <c r="FG67" s="272"/>
      <c r="FH67" s="272"/>
      <c r="FI67" s="272"/>
      <c r="FJ67" s="272"/>
      <c r="FK67" s="272"/>
      <c r="FL67" s="272"/>
      <c r="FM67" s="272"/>
      <c r="FN67" s="272"/>
      <c r="FO67" s="272"/>
      <c r="FP67" s="272"/>
      <c r="FQ67" s="272"/>
      <c r="FR67" s="272"/>
      <c r="FS67" s="272"/>
      <c r="FT67" s="272"/>
      <c r="FU67" s="272"/>
      <c r="FV67" s="272"/>
      <c r="FW67" s="272"/>
      <c r="FX67" s="272"/>
      <c r="FY67" s="272"/>
      <c r="FZ67" s="272"/>
      <c r="GA67" s="272"/>
      <c r="GB67" s="272"/>
      <c r="GC67" s="272"/>
      <c r="GD67" s="272"/>
      <c r="GE67" s="272"/>
      <c r="GF67" s="272"/>
      <c r="GG67" s="272"/>
      <c r="GH67" s="272"/>
      <c r="GI67" s="272"/>
      <c r="GJ67" s="272"/>
      <c r="GK67" s="272"/>
      <c r="GL67" s="272"/>
      <c r="GM67" s="272"/>
      <c r="GN67" s="272"/>
      <c r="GO67" s="272"/>
      <c r="GP67" s="272"/>
      <c r="GQ67" s="272"/>
      <c r="GR67" s="272"/>
      <c r="GS67" s="272"/>
      <c r="GT67" s="272"/>
      <c r="GU67" s="272"/>
      <c r="GV67" s="272"/>
      <c r="GW67" s="272"/>
      <c r="GX67" s="272"/>
      <c r="GY67" s="272"/>
      <c r="GZ67" s="272"/>
      <c r="HA67" s="272"/>
      <c r="HB67" s="272"/>
      <c r="HC67" s="272"/>
      <c r="HD67" s="272"/>
      <c r="HE67" s="272"/>
      <c r="HF67" s="272"/>
      <c r="HG67" s="272"/>
      <c r="HH67" s="272"/>
      <c r="HI67" s="272"/>
      <c r="HJ67" s="272"/>
      <c r="HK67" s="272"/>
      <c r="HL67" s="272"/>
      <c r="HM67" s="272"/>
      <c r="HN67" s="272"/>
      <c r="HO67" s="272"/>
      <c r="HP67" s="272"/>
      <c r="HQ67" s="272"/>
      <c r="HR67" s="272"/>
      <c r="HS67" s="272"/>
      <c r="HT67" s="272"/>
      <c r="HU67" s="272"/>
      <c r="HV67" s="272"/>
      <c r="HW67" s="272"/>
      <c r="HX67" s="272"/>
      <c r="HY67" s="272"/>
      <c r="HZ67" s="272"/>
      <c r="IA67" s="272"/>
      <c r="IB67" s="272"/>
      <c r="IC67" s="272"/>
      <c r="ID67" s="272"/>
      <c r="IE67" s="272"/>
      <c r="IF67" s="272"/>
      <c r="IG67" s="272"/>
      <c r="IH67" s="272"/>
      <c r="II67" s="272"/>
      <c r="IJ67" s="272"/>
      <c r="IK67" s="272"/>
      <c r="IL67" s="272"/>
      <c r="IM67" s="272"/>
      <c r="IN67" s="272"/>
      <c r="IO67" s="272"/>
      <c r="IP67" s="272"/>
      <c r="IQ67" s="272"/>
      <c r="IR67" s="272"/>
      <c r="IS67" s="272"/>
      <c r="IT67" s="272"/>
    </row>
    <row r="68" spans="1:254" ht="27.6" x14ac:dyDescent="0.25">
      <c r="A68" s="248" t="s">
        <v>344</v>
      </c>
      <c r="B68" s="351" t="s">
        <v>385</v>
      </c>
      <c r="C68" s="338">
        <f>ROUNDDOWN('7990NTP-P'!$J$30-('7990NTP-P'!$J$30*0.06),2)</f>
        <v>0</v>
      </c>
      <c r="D68" s="66">
        <f>'7990NTP-P'!C$30</f>
        <v>0</v>
      </c>
      <c r="E68" s="338">
        <f>ROUNDDOWN('7990NTP-P'!$K$30-('7990NTP-P'!$K$30*0.06),2)</f>
        <v>0</v>
      </c>
      <c r="F68" s="66">
        <f>'7990NTP-P'!$D$30</f>
        <v>0</v>
      </c>
      <c r="G68" s="338">
        <f>ROUNDDOWN('7990NTP-P'!$L$30-('7990NTP-P'!$L$30*0.06),2)</f>
        <v>0</v>
      </c>
      <c r="H68" s="66">
        <f>'7990NTP-P'!$E$30</f>
        <v>0</v>
      </c>
      <c r="I68" s="338">
        <f>ROUNDDOWN('7990NTP-P'!$M$30-('7990NTP-P'!$M$30*0.06),2)</f>
        <v>0</v>
      </c>
      <c r="J68" s="66">
        <f>'7990NTP-P'!$F$30</f>
        <v>0</v>
      </c>
      <c r="K68" s="338">
        <f>ROUNDDOWN('7990NTP-P'!$N$30-('7990NTP-P'!$N$30*0.06),2)</f>
        <v>0</v>
      </c>
      <c r="L68" s="66">
        <f>'7990NTP-P'!$G$30</f>
        <v>0</v>
      </c>
      <c r="M68" s="338">
        <f>ROUNDDOWN('7990NTP-P'!$O$30-('7990NTP-P'!$O$30*0.06),2)</f>
        <v>0</v>
      </c>
      <c r="N68" s="66">
        <f>'7990NTP-P'!$H$30</f>
        <v>0</v>
      </c>
    </row>
    <row r="69" spans="1:254" ht="27.6" x14ac:dyDescent="0.25">
      <c r="A69" s="248" t="s">
        <v>345</v>
      </c>
      <c r="B69" s="351" t="s">
        <v>386</v>
      </c>
      <c r="C69" s="339">
        <f>ROUNDUP('7990NTP-P'!$J$30*0.06,2)</f>
        <v>0</v>
      </c>
      <c r="D69" s="354"/>
      <c r="E69" s="339">
        <f>ROUNDUP('7990NTP-P'!$K$30*0.06,2)</f>
        <v>0</v>
      </c>
      <c r="F69" s="354"/>
      <c r="G69" s="339">
        <f>ROUNDUP('7990NTP-P'!$L$30*0.06,2)</f>
        <v>0</v>
      </c>
      <c r="H69" s="354"/>
      <c r="I69" s="339">
        <f>ROUNDUP('7990NTP-P'!$M$30*0.06,2)</f>
        <v>0</v>
      </c>
      <c r="J69" s="354"/>
      <c r="K69" s="339">
        <f>ROUNDUP('7990NTP-P'!$N$30*0.06,2)</f>
        <v>0</v>
      </c>
      <c r="L69" s="354"/>
      <c r="M69" s="339">
        <f>ROUNDUP('7990NTP-P'!$O$30*0.06,2)</f>
        <v>0</v>
      </c>
      <c r="N69" s="354"/>
    </row>
    <row r="70" spans="1:254" s="247" customFormat="1" ht="13.8" x14ac:dyDescent="0.25">
      <c r="A70" s="262"/>
      <c r="B70" s="358"/>
      <c r="C70" s="340"/>
      <c r="D70" s="289"/>
      <c r="E70" s="340"/>
      <c r="F70" s="289"/>
      <c r="G70" s="340"/>
      <c r="H70" s="289"/>
      <c r="I70" s="340"/>
      <c r="J70" s="289"/>
      <c r="K70" s="340"/>
      <c r="L70" s="289"/>
      <c r="M70" s="340"/>
      <c r="N70" s="289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72"/>
      <c r="BV70" s="272"/>
      <c r="BW70" s="272"/>
      <c r="BX70" s="272"/>
      <c r="BY70" s="272"/>
      <c r="BZ70" s="272"/>
      <c r="CA70" s="272"/>
      <c r="CB70" s="272"/>
      <c r="CC70" s="272"/>
      <c r="CD70" s="272"/>
      <c r="CE70" s="272"/>
      <c r="CF70" s="272"/>
      <c r="CG70" s="272"/>
      <c r="CH70" s="272"/>
      <c r="CI70" s="272"/>
      <c r="CJ70" s="272"/>
      <c r="CK70" s="272"/>
      <c r="CL70" s="272"/>
      <c r="CM70" s="272"/>
      <c r="CN70" s="272"/>
      <c r="CO70" s="272"/>
      <c r="CP70" s="272"/>
      <c r="CQ70" s="272"/>
      <c r="CR70" s="272"/>
      <c r="CS70" s="272"/>
      <c r="CT70" s="272"/>
      <c r="CU70" s="272"/>
      <c r="CV70" s="272"/>
      <c r="CW70" s="272"/>
      <c r="CX70" s="272"/>
      <c r="CY70" s="272"/>
      <c r="CZ70" s="272"/>
      <c r="DA70" s="272"/>
      <c r="DB70" s="272"/>
      <c r="DC70" s="272"/>
      <c r="DD70" s="272"/>
      <c r="DE70" s="272"/>
      <c r="DF70" s="272"/>
      <c r="DG70" s="272"/>
      <c r="DH70" s="272"/>
      <c r="DI70" s="272"/>
      <c r="DJ70" s="272"/>
      <c r="DK70" s="272"/>
      <c r="DL70" s="272"/>
      <c r="DM70" s="272"/>
      <c r="DN70" s="272"/>
      <c r="DO70" s="272"/>
      <c r="DP70" s="272"/>
      <c r="DQ70" s="272"/>
      <c r="DR70" s="272"/>
      <c r="DS70" s="272"/>
      <c r="DT70" s="272"/>
      <c r="DU70" s="272"/>
      <c r="DV70" s="272"/>
      <c r="DW70" s="272"/>
      <c r="DX70" s="272"/>
      <c r="DY70" s="272"/>
      <c r="DZ70" s="272"/>
      <c r="EA70" s="272"/>
      <c r="EB70" s="272"/>
      <c r="EC70" s="272"/>
      <c r="ED70" s="272"/>
      <c r="EE70" s="272"/>
      <c r="EF70" s="272"/>
      <c r="EG70" s="272"/>
      <c r="EH70" s="272"/>
      <c r="EI70" s="272"/>
      <c r="EJ70" s="272"/>
      <c r="EK70" s="272"/>
      <c r="EL70" s="272"/>
      <c r="EM70" s="272"/>
      <c r="EN70" s="272"/>
      <c r="EO70" s="272"/>
      <c r="EP70" s="272"/>
      <c r="EQ70" s="272"/>
      <c r="ER70" s="272"/>
      <c r="ES70" s="272"/>
      <c r="ET70" s="272"/>
      <c r="EU70" s="272"/>
      <c r="EV70" s="272"/>
      <c r="EW70" s="272"/>
      <c r="EX70" s="272"/>
      <c r="EY70" s="272"/>
      <c r="EZ70" s="272"/>
      <c r="FA70" s="272"/>
      <c r="FB70" s="272"/>
      <c r="FC70" s="272"/>
      <c r="FD70" s="272"/>
      <c r="FE70" s="272"/>
      <c r="FF70" s="272"/>
      <c r="FG70" s="272"/>
      <c r="FH70" s="272"/>
      <c r="FI70" s="272"/>
      <c r="FJ70" s="272"/>
      <c r="FK70" s="272"/>
      <c r="FL70" s="272"/>
      <c r="FM70" s="272"/>
      <c r="FN70" s="272"/>
      <c r="FO70" s="272"/>
      <c r="FP70" s="272"/>
      <c r="FQ70" s="272"/>
      <c r="FR70" s="272"/>
      <c r="FS70" s="272"/>
      <c r="FT70" s="272"/>
      <c r="FU70" s="272"/>
      <c r="FV70" s="272"/>
      <c r="FW70" s="272"/>
      <c r="FX70" s="272"/>
      <c r="FY70" s="272"/>
      <c r="FZ70" s="272"/>
      <c r="GA70" s="272"/>
      <c r="GB70" s="272"/>
      <c r="GC70" s="272"/>
      <c r="GD70" s="272"/>
      <c r="GE70" s="272"/>
      <c r="GF70" s="272"/>
      <c r="GG70" s="272"/>
      <c r="GH70" s="272"/>
      <c r="GI70" s="272"/>
      <c r="GJ70" s="272"/>
      <c r="GK70" s="272"/>
      <c r="GL70" s="272"/>
      <c r="GM70" s="272"/>
      <c r="GN70" s="272"/>
      <c r="GO70" s="272"/>
      <c r="GP70" s="272"/>
      <c r="GQ70" s="272"/>
      <c r="GR70" s="272"/>
      <c r="GS70" s="272"/>
      <c r="GT70" s="272"/>
      <c r="GU70" s="272"/>
      <c r="GV70" s="272"/>
      <c r="GW70" s="272"/>
      <c r="GX70" s="272"/>
      <c r="GY70" s="272"/>
      <c r="GZ70" s="272"/>
      <c r="HA70" s="272"/>
      <c r="HB70" s="272"/>
      <c r="HC70" s="272"/>
      <c r="HD70" s="272"/>
      <c r="HE70" s="272"/>
      <c r="HF70" s="272"/>
      <c r="HG70" s="272"/>
      <c r="HH70" s="272"/>
      <c r="HI70" s="272"/>
      <c r="HJ70" s="272"/>
      <c r="HK70" s="272"/>
      <c r="HL70" s="272"/>
      <c r="HM70" s="272"/>
      <c r="HN70" s="272"/>
      <c r="HO70" s="272"/>
      <c r="HP70" s="272"/>
      <c r="HQ70" s="272"/>
      <c r="HR70" s="272"/>
      <c r="HS70" s="272"/>
      <c r="HT70" s="272"/>
      <c r="HU70" s="272"/>
      <c r="HV70" s="272"/>
      <c r="HW70" s="272"/>
      <c r="HX70" s="272"/>
      <c r="HY70" s="272"/>
      <c r="HZ70" s="272"/>
      <c r="IA70" s="272"/>
      <c r="IB70" s="272"/>
      <c r="IC70" s="272"/>
      <c r="ID70" s="272"/>
      <c r="IE70" s="272"/>
      <c r="IF70" s="272"/>
      <c r="IG70" s="272"/>
      <c r="IH70" s="272"/>
      <c r="II70" s="272"/>
      <c r="IJ70" s="272"/>
      <c r="IK70" s="272"/>
      <c r="IL70" s="272"/>
      <c r="IM70" s="272"/>
      <c r="IN70" s="272"/>
      <c r="IO70" s="272"/>
      <c r="IP70" s="272"/>
      <c r="IQ70" s="272"/>
      <c r="IR70" s="272"/>
      <c r="IS70" s="272"/>
      <c r="IT70" s="272"/>
    </row>
    <row r="71" spans="1:254" s="247" customFormat="1" ht="27.6" x14ac:dyDescent="0.25">
      <c r="A71" s="282" t="s">
        <v>378</v>
      </c>
      <c r="B71" s="367" t="s">
        <v>328</v>
      </c>
      <c r="C71" s="338">
        <f>ROUNDDOWN('7990NTP-P'!$J$31-('7990NTP-P'!$J$31*0.35),2)</f>
        <v>0</v>
      </c>
      <c r="D71" s="66">
        <f>'7990NTP-P'!C$31</f>
        <v>0</v>
      </c>
      <c r="E71" s="338">
        <f>ROUNDDOWN('7990NTP-P'!$K$31-('7990NTP-P'!$K$31*0.35),2)</f>
        <v>0</v>
      </c>
      <c r="F71" s="66">
        <f>'7990NTP-P'!$D$31</f>
        <v>0</v>
      </c>
      <c r="G71" s="338">
        <f>ROUNDDOWN('7990NTP-P'!$L$31-('7990NTP-P'!$L$31*0.35),2)</f>
        <v>0</v>
      </c>
      <c r="H71" s="66">
        <f>'7990NTP-P'!$E$31</f>
        <v>0</v>
      </c>
      <c r="I71" s="338">
        <f>ROUNDDOWN('7990NTP-P'!$M$31-('7990NTP-P'!$M$31*0.35),2)</f>
        <v>0</v>
      </c>
      <c r="J71" s="66">
        <f>'7990NTP-P'!$F$31</f>
        <v>0</v>
      </c>
      <c r="K71" s="338">
        <f>ROUNDDOWN('7990NTP-P'!$N$31-('7990NTP-P'!$N$31*0.35),2)</f>
        <v>0</v>
      </c>
      <c r="L71" s="66">
        <f>'7990NTP-P'!$G$31</f>
        <v>0</v>
      </c>
      <c r="M71" s="338">
        <f>ROUNDDOWN('7990NTP-P'!$O$31-('7990NTP-P'!$O$31*0.35),2)</f>
        <v>0</v>
      </c>
      <c r="N71" s="66">
        <f>'7990NTP-P'!$H$31</f>
        <v>0</v>
      </c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  <c r="BX71" s="272"/>
      <c r="BY71" s="272"/>
      <c r="BZ71" s="272"/>
      <c r="CA71" s="272"/>
      <c r="CB71" s="272"/>
      <c r="CC71" s="272"/>
      <c r="CD71" s="272"/>
      <c r="CE71" s="272"/>
      <c r="CF71" s="272"/>
      <c r="CG71" s="272"/>
      <c r="CH71" s="272"/>
      <c r="CI71" s="272"/>
      <c r="CJ71" s="272"/>
      <c r="CK71" s="272"/>
      <c r="CL71" s="272"/>
      <c r="CM71" s="272"/>
      <c r="CN71" s="272"/>
      <c r="CO71" s="272"/>
      <c r="CP71" s="272"/>
      <c r="CQ71" s="272"/>
      <c r="CR71" s="272"/>
      <c r="CS71" s="272"/>
      <c r="CT71" s="272"/>
      <c r="CU71" s="272"/>
      <c r="CV71" s="272"/>
      <c r="CW71" s="272"/>
      <c r="CX71" s="272"/>
      <c r="CY71" s="272"/>
      <c r="CZ71" s="272"/>
      <c r="DA71" s="272"/>
      <c r="DB71" s="272"/>
      <c r="DC71" s="272"/>
      <c r="DD71" s="272"/>
      <c r="DE71" s="272"/>
      <c r="DF71" s="272"/>
      <c r="DG71" s="272"/>
      <c r="DH71" s="272"/>
      <c r="DI71" s="272"/>
      <c r="DJ71" s="272"/>
      <c r="DK71" s="272"/>
      <c r="DL71" s="272"/>
      <c r="DM71" s="272"/>
      <c r="DN71" s="272"/>
      <c r="DO71" s="272"/>
      <c r="DP71" s="272"/>
      <c r="DQ71" s="272"/>
      <c r="DR71" s="272"/>
      <c r="DS71" s="272"/>
      <c r="DT71" s="272"/>
      <c r="DU71" s="272"/>
      <c r="DV71" s="272"/>
      <c r="DW71" s="272"/>
      <c r="DX71" s="272"/>
      <c r="DY71" s="272"/>
      <c r="DZ71" s="272"/>
      <c r="EA71" s="272"/>
      <c r="EB71" s="272"/>
      <c r="EC71" s="272"/>
      <c r="ED71" s="272"/>
      <c r="EE71" s="272"/>
      <c r="EF71" s="272"/>
      <c r="EG71" s="272"/>
      <c r="EH71" s="272"/>
      <c r="EI71" s="272"/>
      <c r="EJ71" s="272"/>
      <c r="EK71" s="272"/>
      <c r="EL71" s="272"/>
      <c r="EM71" s="272"/>
      <c r="EN71" s="272"/>
      <c r="EO71" s="272"/>
      <c r="EP71" s="272"/>
      <c r="EQ71" s="272"/>
      <c r="ER71" s="272"/>
      <c r="ES71" s="272"/>
      <c r="ET71" s="272"/>
      <c r="EU71" s="272"/>
      <c r="EV71" s="272"/>
      <c r="EW71" s="272"/>
      <c r="EX71" s="272"/>
      <c r="EY71" s="272"/>
      <c r="EZ71" s="272"/>
      <c r="FA71" s="272"/>
      <c r="FB71" s="272"/>
      <c r="FC71" s="272"/>
      <c r="FD71" s="272"/>
      <c r="FE71" s="272"/>
      <c r="FF71" s="272"/>
      <c r="FG71" s="272"/>
      <c r="FH71" s="272"/>
      <c r="FI71" s="272"/>
      <c r="FJ71" s="272"/>
      <c r="FK71" s="272"/>
      <c r="FL71" s="272"/>
      <c r="FM71" s="272"/>
      <c r="FN71" s="272"/>
      <c r="FO71" s="272"/>
      <c r="FP71" s="272"/>
      <c r="FQ71" s="272"/>
      <c r="FR71" s="272"/>
      <c r="FS71" s="272"/>
      <c r="FT71" s="272"/>
      <c r="FU71" s="272"/>
      <c r="FV71" s="272"/>
      <c r="FW71" s="272"/>
      <c r="FX71" s="272"/>
      <c r="FY71" s="272"/>
      <c r="FZ71" s="272"/>
      <c r="GA71" s="272"/>
      <c r="GB71" s="272"/>
      <c r="GC71" s="272"/>
      <c r="GD71" s="272"/>
      <c r="GE71" s="272"/>
      <c r="GF71" s="272"/>
      <c r="GG71" s="272"/>
      <c r="GH71" s="272"/>
      <c r="GI71" s="272"/>
      <c r="GJ71" s="272"/>
      <c r="GK71" s="272"/>
      <c r="GL71" s="272"/>
      <c r="GM71" s="272"/>
      <c r="GN71" s="272"/>
      <c r="GO71" s="272"/>
      <c r="GP71" s="272"/>
      <c r="GQ71" s="272"/>
      <c r="GR71" s="272"/>
      <c r="GS71" s="272"/>
      <c r="GT71" s="272"/>
      <c r="GU71" s="272"/>
      <c r="GV71" s="272"/>
      <c r="GW71" s="272"/>
      <c r="GX71" s="272"/>
      <c r="GY71" s="272"/>
      <c r="GZ71" s="272"/>
      <c r="HA71" s="272"/>
      <c r="HB71" s="272"/>
      <c r="HC71" s="272"/>
      <c r="HD71" s="272"/>
      <c r="HE71" s="272"/>
      <c r="HF71" s="272"/>
      <c r="HG71" s="272"/>
      <c r="HH71" s="272"/>
      <c r="HI71" s="272"/>
      <c r="HJ71" s="272"/>
      <c r="HK71" s="272"/>
      <c r="HL71" s="272"/>
      <c r="HM71" s="272"/>
      <c r="HN71" s="272"/>
      <c r="HO71" s="272"/>
      <c r="HP71" s="272"/>
      <c r="HQ71" s="272"/>
      <c r="HR71" s="272"/>
      <c r="HS71" s="272"/>
      <c r="HT71" s="272"/>
      <c r="HU71" s="272"/>
      <c r="HV71" s="272"/>
      <c r="HW71" s="272"/>
      <c r="HX71" s="272"/>
      <c r="HY71" s="272"/>
      <c r="HZ71" s="272"/>
      <c r="IA71" s="272"/>
      <c r="IB71" s="272"/>
      <c r="IC71" s="272"/>
      <c r="ID71" s="272"/>
      <c r="IE71" s="272"/>
      <c r="IF71" s="272"/>
      <c r="IG71" s="272"/>
      <c r="IH71" s="272"/>
      <c r="II71" s="272"/>
      <c r="IJ71" s="272"/>
      <c r="IK71" s="272"/>
      <c r="IL71" s="272"/>
      <c r="IM71" s="272"/>
      <c r="IN71" s="272"/>
      <c r="IO71" s="272"/>
      <c r="IP71" s="272"/>
      <c r="IQ71" s="272"/>
      <c r="IR71" s="272"/>
      <c r="IS71" s="272"/>
      <c r="IT71" s="272"/>
    </row>
    <row r="72" spans="1:254" s="247" customFormat="1" ht="13.8" x14ac:dyDescent="0.25">
      <c r="A72" s="282" t="s">
        <v>379</v>
      </c>
      <c r="B72" s="367" t="s">
        <v>380</v>
      </c>
      <c r="C72" s="339">
        <f>ROUNDUP('7990NTP-P'!$J$31*0.35,2)</f>
        <v>0</v>
      </c>
      <c r="D72" s="354"/>
      <c r="E72" s="339">
        <f>ROUNDUP('7990NTP-P'!$K$31*0.35,2)</f>
        <v>0</v>
      </c>
      <c r="F72" s="354"/>
      <c r="G72" s="339">
        <f>ROUNDUP('7990NTP-P'!$L$31*0.35,2)</f>
        <v>0</v>
      </c>
      <c r="H72" s="354"/>
      <c r="I72" s="339">
        <f>ROUNDUP('7990NTP-P'!$M$31*0.35,2)</f>
        <v>0</v>
      </c>
      <c r="J72" s="354"/>
      <c r="K72" s="339">
        <f>ROUNDUP('7990NTP-P'!$N$31*0.35,2)</f>
        <v>0</v>
      </c>
      <c r="L72" s="354"/>
      <c r="M72" s="339">
        <f>ROUNDUP('7990NTP-P'!$O$31*0.35,2)</f>
        <v>0</v>
      </c>
      <c r="N72" s="354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272"/>
      <c r="AQ72" s="272"/>
      <c r="AR72" s="272"/>
      <c r="AS72" s="272"/>
      <c r="AT72" s="272"/>
      <c r="AU72" s="272"/>
      <c r="AV72" s="272"/>
      <c r="AW72" s="272"/>
      <c r="AX72" s="272"/>
      <c r="AY72" s="272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272"/>
      <c r="BT72" s="272"/>
      <c r="BU72" s="272"/>
      <c r="BV72" s="272"/>
      <c r="BW72" s="272"/>
      <c r="BX72" s="272"/>
      <c r="BY72" s="272"/>
      <c r="BZ72" s="272"/>
      <c r="CA72" s="272"/>
      <c r="CB72" s="272"/>
      <c r="CC72" s="272"/>
      <c r="CD72" s="272"/>
      <c r="CE72" s="272"/>
      <c r="CF72" s="272"/>
      <c r="CG72" s="272"/>
      <c r="CH72" s="272"/>
      <c r="CI72" s="272"/>
      <c r="CJ72" s="272"/>
      <c r="CK72" s="272"/>
      <c r="CL72" s="272"/>
      <c r="CM72" s="272"/>
      <c r="CN72" s="272"/>
      <c r="CO72" s="272"/>
      <c r="CP72" s="272"/>
      <c r="CQ72" s="272"/>
      <c r="CR72" s="272"/>
      <c r="CS72" s="272"/>
      <c r="CT72" s="272"/>
      <c r="CU72" s="272"/>
      <c r="CV72" s="272"/>
      <c r="CW72" s="272"/>
      <c r="CX72" s="272"/>
      <c r="CY72" s="272"/>
      <c r="CZ72" s="272"/>
      <c r="DA72" s="272"/>
      <c r="DB72" s="272"/>
      <c r="DC72" s="272"/>
      <c r="DD72" s="272"/>
      <c r="DE72" s="272"/>
      <c r="DF72" s="272"/>
      <c r="DG72" s="272"/>
      <c r="DH72" s="272"/>
      <c r="DI72" s="272"/>
      <c r="DJ72" s="272"/>
      <c r="DK72" s="272"/>
      <c r="DL72" s="272"/>
      <c r="DM72" s="272"/>
      <c r="DN72" s="272"/>
      <c r="DO72" s="272"/>
      <c r="DP72" s="272"/>
      <c r="DQ72" s="272"/>
      <c r="DR72" s="272"/>
      <c r="DS72" s="272"/>
      <c r="DT72" s="272"/>
      <c r="DU72" s="272"/>
      <c r="DV72" s="272"/>
      <c r="DW72" s="272"/>
      <c r="DX72" s="272"/>
      <c r="DY72" s="272"/>
      <c r="DZ72" s="272"/>
      <c r="EA72" s="272"/>
      <c r="EB72" s="272"/>
      <c r="EC72" s="272"/>
      <c r="ED72" s="272"/>
      <c r="EE72" s="272"/>
      <c r="EF72" s="272"/>
      <c r="EG72" s="272"/>
      <c r="EH72" s="272"/>
      <c r="EI72" s="272"/>
      <c r="EJ72" s="272"/>
      <c r="EK72" s="272"/>
      <c r="EL72" s="272"/>
      <c r="EM72" s="272"/>
      <c r="EN72" s="272"/>
      <c r="EO72" s="272"/>
      <c r="EP72" s="272"/>
      <c r="EQ72" s="272"/>
      <c r="ER72" s="272"/>
      <c r="ES72" s="272"/>
      <c r="ET72" s="272"/>
      <c r="EU72" s="272"/>
      <c r="EV72" s="272"/>
      <c r="EW72" s="272"/>
      <c r="EX72" s="272"/>
      <c r="EY72" s="272"/>
      <c r="EZ72" s="272"/>
      <c r="FA72" s="272"/>
      <c r="FB72" s="272"/>
      <c r="FC72" s="272"/>
      <c r="FD72" s="272"/>
      <c r="FE72" s="272"/>
      <c r="FF72" s="272"/>
      <c r="FG72" s="272"/>
      <c r="FH72" s="272"/>
      <c r="FI72" s="272"/>
      <c r="FJ72" s="272"/>
      <c r="FK72" s="272"/>
      <c r="FL72" s="272"/>
      <c r="FM72" s="272"/>
      <c r="FN72" s="272"/>
      <c r="FO72" s="272"/>
      <c r="FP72" s="272"/>
      <c r="FQ72" s="272"/>
      <c r="FR72" s="272"/>
      <c r="FS72" s="272"/>
      <c r="FT72" s="272"/>
      <c r="FU72" s="272"/>
      <c r="FV72" s="272"/>
      <c r="FW72" s="272"/>
      <c r="FX72" s="272"/>
      <c r="FY72" s="272"/>
      <c r="FZ72" s="272"/>
      <c r="GA72" s="272"/>
      <c r="GB72" s="272"/>
      <c r="GC72" s="272"/>
      <c r="GD72" s="272"/>
      <c r="GE72" s="272"/>
      <c r="GF72" s="272"/>
      <c r="GG72" s="272"/>
      <c r="GH72" s="272"/>
      <c r="GI72" s="272"/>
      <c r="GJ72" s="272"/>
      <c r="GK72" s="272"/>
      <c r="GL72" s="272"/>
      <c r="GM72" s="272"/>
      <c r="GN72" s="272"/>
      <c r="GO72" s="272"/>
      <c r="GP72" s="272"/>
      <c r="GQ72" s="272"/>
      <c r="GR72" s="272"/>
      <c r="GS72" s="272"/>
      <c r="GT72" s="272"/>
      <c r="GU72" s="272"/>
      <c r="GV72" s="272"/>
      <c r="GW72" s="272"/>
      <c r="GX72" s="272"/>
      <c r="GY72" s="272"/>
      <c r="GZ72" s="272"/>
      <c r="HA72" s="272"/>
      <c r="HB72" s="272"/>
      <c r="HC72" s="272"/>
      <c r="HD72" s="272"/>
      <c r="HE72" s="272"/>
      <c r="HF72" s="272"/>
      <c r="HG72" s="272"/>
      <c r="HH72" s="272"/>
      <c r="HI72" s="272"/>
      <c r="HJ72" s="272"/>
      <c r="HK72" s="272"/>
      <c r="HL72" s="272"/>
      <c r="HM72" s="272"/>
      <c r="HN72" s="272"/>
      <c r="HO72" s="272"/>
      <c r="HP72" s="272"/>
      <c r="HQ72" s="272"/>
      <c r="HR72" s="272"/>
      <c r="HS72" s="272"/>
      <c r="HT72" s="272"/>
      <c r="HU72" s="272"/>
      <c r="HV72" s="272"/>
      <c r="HW72" s="272"/>
      <c r="HX72" s="272"/>
      <c r="HY72" s="272"/>
      <c r="HZ72" s="272"/>
      <c r="IA72" s="272"/>
      <c r="IB72" s="272"/>
      <c r="IC72" s="272"/>
      <c r="ID72" s="272"/>
      <c r="IE72" s="272"/>
      <c r="IF72" s="272"/>
      <c r="IG72" s="272"/>
      <c r="IH72" s="272"/>
      <c r="II72" s="272"/>
      <c r="IJ72" s="272"/>
      <c r="IK72" s="272"/>
      <c r="IL72" s="272"/>
      <c r="IM72" s="272"/>
      <c r="IN72" s="272"/>
      <c r="IO72" s="272"/>
      <c r="IP72" s="272"/>
      <c r="IQ72" s="272"/>
      <c r="IR72" s="272"/>
      <c r="IS72" s="272"/>
      <c r="IT72" s="272"/>
    </row>
    <row r="73" spans="1:254" s="247" customFormat="1" ht="13.8" x14ac:dyDescent="0.25">
      <c r="A73" s="249"/>
      <c r="B73" s="368"/>
      <c r="C73" s="340"/>
      <c r="D73" s="289"/>
      <c r="E73" s="340"/>
      <c r="F73" s="289"/>
      <c r="G73" s="340"/>
      <c r="H73" s="289"/>
      <c r="I73" s="340"/>
      <c r="J73" s="289"/>
      <c r="K73" s="340"/>
      <c r="L73" s="289"/>
      <c r="M73" s="340"/>
      <c r="N73" s="289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2"/>
      <c r="CD73" s="272"/>
      <c r="CE73" s="272"/>
      <c r="CF73" s="272"/>
      <c r="CG73" s="272"/>
      <c r="CH73" s="272"/>
      <c r="CI73" s="272"/>
      <c r="CJ73" s="272"/>
      <c r="CK73" s="272"/>
      <c r="CL73" s="272"/>
      <c r="CM73" s="272"/>
      <c r="CN73" s="272"/>
      <c r="CO73" s="272"/>
      <c r="CP73" s="272"/>
      <c r="CQ73" s="272"/>
      <c r="CR73" s="272"/>
      <c r="CS73" s="272"/>
      <c r="CT73" s="272"/>
      <c r="CU73" s="272"/>
      <c r="CV73" s="272"/>
      <c r="CW73" s="272"/>
      <c r="CX73" s="272"/>
      <c r="CY73" s="272"/>
      <c r="CZ73" s="272"/>
      <c r="DA73" s="272"/>
      <c r="DB73" s="272"/>
      <c r="DC73" s="272"/>
      <c r="DD73" s="272"/>
      <c r="DE73" s="272"/>
      <c r="DF73" s="272"/>
      <c r="DG73" s="272"/>
      <c r="DH73" s="272"/>
      <c r="DI73" s="272"/>
      <c r="DJ73" s="272"/>
      <c r="DK73" s="272"/>
      <c r="DL73" s="272"/>
      <c r="DM73" s="272"/>
      <c r="DN73" s="272"/>
      <c r="DO73" s="272"/>
      <c r="DP73" s="272"/>
      <c r="DQ73" s="272"/>
      <c r="DR73" s="272"/>
      <c r="DS73" s="272"/>
      <c r="DT73" s="272"/>
      <c r="DU73" s="272"/>
      <c r="DV73" s="272"/>
      <c r="DW73" s="272"/>
      <c r="DX73" s="272"/>
      <c r="DY73" s="272"/>
      <c r="DZ73" s="272"/>
      <c r="EA73" s="272"/>
      <c r="EB73" s="272"/>
      <c r="EC73" s="272"/>
      <c r="ED73" s="272"/>
      <c r="EE73" s="272"/>
      <c r="EF73" s="272"/>
      <c r="EG73" s="272"/>
      <c r="EH73" s="272"/>
      <c r="EI73" s="272"/>
      <c r="EJ73" s="272"/>
      <c r="EK73" s="272"/>
      <c r="EL73" s="272"/>
      <c r="EM73" s="272"/>
      <c r="EN73" s="272"/>
      <c r="EO73" s="272"/>
      <c r="EP73" s="272"/>
      <c r="EQ73" s="272"/>
      <c r="ER73" s="272"/>
      <c r="ES73" s="272"/>
      <c r="ET73" s="272"/>
      <c r="EU73" s="272"/>
      <c r="EV73" s="272"/>
      <c r="EW73" s="272"/>
      <c r="EX73" s="272"/>
      <c r="EY73" s="272"/>
      <c r="EZ73" s="272"/>
      <c r="FA73" s="272"/>
      <c r="FB73" s="272"/>
      <c r="FC73" s="272"/>
      <c r="FD73" s="272"/>
      <c r="FE73" s="272"/>
      <c r="FF73" s="272"/>
      <c r="FG73" s="272"/>
      <c r="FH73" s="272"/>
      <c r="FI73" s="272"/>
      <c r="FJ73" s="272"/>
      <c r="FK73" s="272"/>
      <c r="FL73" s="272"/>
      <c r="FM73" s="272"/>
      <c r="FN73" s="272"/>
      <c r="FO73" s="272"/>
      <c r="FP73" s="272"/>
      <c r="FQ73" s="272"/>
      <c r="FR73" s="272"/>
      <c r="FS73" s="272"/>
      <c r="FT73" s="272"/>
      <c r="FU73" s="272"/>
      <c r="FV73" s="272"/>
      <c r="FW73" s="272"/>
      <c r="FX73" s="272"/>
      <c r="FY73" s="272"/>
      <c r="FZ73" s="272"/>
      <c r="GA73" s="272"/>
      <c r="GB73" s="272"/>
      <c r="GC73" s="272"/>
      <c r="GD73" s="272"/>
      <c r="GE73" s="272"/>
      <c r="GF73" s="272"/>
      <c r="GG73" s="272"/>
      <c r="GH73" s="272"/>
      <c r="GI73" s="272"/>
      <c r="GJ73" s="272"/>
      <c r="GK73" s="272"/>
      <c r="GL73" s="272"/>
      <c r="GM73" s="272"/>
      <c r="GN73" s="272"/>
      <c r="GO73" s="272"/>
      <c r="GP73" s="272"/>
      <c r="GQ73" s="272"/>
      <c r="GR73" s="272"/>
      <c r="GS73" s="272"/>
      <c r="GT73" s="272"/>
      <c r="GU73" s="272"/>
      <c r="GV73" s="272"/>
      <c r="GW73" s="272"/>
      <c r="GX73" s="272"/>
      <c r="GY73" s="272"/>
      <c r="GZ73" s="272"/>
      <c r="HA73" s="272"/>
      <c r="HB73" s="272"/>
      <c r="HC73" s="272"/>
      <c r="HD73" s="272"/>
      <c r="HE73" s="272"/>
      <c r="HF73" s="272"/>
      <c r="HG73" s="272"/>
      <c r="HH73" s="272"/>
      <c r="HI73" s="272"/>
      <c r="HJ73" s="272"/>
      <c r="HK73" s="272"/>
      <c r="HL73" s="272"/>
      <c r="HM73" s="272"/>
      <c r="HN73" s="272"/>
      <c r="HO73" s="272"/>
      <c r="HP73" s="272"/>
      <c r="HQ73" s="272"/>
      <c r="HR73" s="272"/>
      <c r="HS73" s="272"/>
      <c r="HT73" s="272"/>
      <c r="HU73" s="272"/>
      <c r="HV73" s="272"/>
      <c r="HW73" s="272"/>
      <c r="HX73" s="272"/>
      <c r="HY73" s="272"/>
      <c r="HZ73" s="272"/>
      <c r="IA73" s="272"/>
      <c r="IB73" s="272"/>
      <c r="IC73" s="272"/>
      <c r="ID73" s="272"/>
      <c r="IE73" s="272"/>
      <c r="IF73" s="272"/>
      <c r="IG73" s="272"/>
      <c r="IH73" s="272"/>
      <c r="II73" s="272"/>
      <c r="IJ73" s="272"/>
      <c r="IK73" s="272"/>
      <c r="IL73" s="272"/>
      <c r="IM73" s="272"/>
      <c r="IN73" s="272"/>
      <c r="IO73" s="272"/>
      <c r="IP73" s="272"/>
      <c r="IQ73" s="272"/>
      <c r="IR73" s="272"/>
      <c r="IS73" s="272"/>
      <c r="IT73" s="272"/>
    </row>
    <row r="74" spans="1:254" ht="13.8" x14ac:dyDescent="0.25">
      <c r="A74" s="44" t="s">
        <v>280</v>
      </c>
      <c r="B74" s="351" t="s">
        <v>281</v>
      </c>
      <c r="C74" s="338">
        <f>SUM('7990NTP-P'!$J$32*1)</f>
        <v>0</v>
      </c>
      <c r="D74" s="66">
        <f>'7990NTP-P'!$C$32</f>
        <v>0</v>
      </c>
      <c r="E74" s="338">
        <f>SUM('7990NTP-P'!$K$32*1)</f>
        <v>0</v>
      </c>
      <c r="F74" s="66">
        <f>'7990NTP-P'!$D$32</f>
        <v>0</v>
      </c>
      <c r="G74" s="338">
        <f>SUM('7990NTP-P'!$L$32*1)</f>
        <v>0</v>
      </c>
      <c r="H74" s="66">
        <f>'7990NTP-P'!$E$32</f>
        <v>0</v>
      </c>
      <c r="I74" s="338">
        <f>SUM('7990NTP-P'!$M$32*1)</f>
        <v>0</v>
      </c>
      <c r="J74" s="66">
        <f>'7990NTP-P'!$F$32</f>
        <v>0</v>
      </c>
      <c r="K74" s="338">
        <f>SUM('7990NTP-P'!$N$32*1)</f>
        <v>0</v>
      </c>
      <c r="L74" s="66">
        <f>'7990NTP-P'!$G$32</f>
        <v>0</v>
      </c>
      <c r="M74" s="338">
        <f>SUM('7990NTP-P'!$O$32*1)</f>
        <v>0</v>
      </c>
      <c r="N74" s="66">
        <f>'7990NTP-P'!$H$32</f>
        <v>0</v>
      </c>
    </row>
    <row r="75" spans="1:254" ht="13.8" x14ac:dyDescent="0.25">
      <c r="A75" s="264"/>
      <c r="B75" s="369"/>
      <c r="C75" s="370"/>
      <c r="D75" s="371"/>
      <c r="E75" s="370"/>
      <c r="F75" s="371"/>
      <c r="G75" s="370"/>
      <c r="H75" s="371"/>
      <c r="I75" s="370"/>
      <c r="J75" s="371"/>
      <c r="K75" s="370"/>
      <c r="L75" s="371"/>
      <c r="M75" s="370"/>
      <c r="N75" s="371"/>
    </row>
    <row r="76" spans="1:254" ht="13.8" x14ac:dyDescent="0.25">
      <c r="A76" s="44" t="s">
        <v>282</v>
      </c>
      <c r="B76" s="351" t="s">
        <v>270</v>
      </c>
      <c r="C76" s="338">
        <f>SUM('7990NTP-P'!$J$33*1)</f>
        <v>0</v>
      </c>
      <c r="D76" s="66">
        <f>'7990NTP-P'!$C$33</f>
        <v>0</v>
      </c>
      <c r="E76" s="338">
        <f>SUM('7990NTP-P'!$K$33*1)</f>
        <v>0</v>
      </c>
      <c r="F76" s="66">
        <f>'7990NTP-P'!$D$33</f>
        <v>0</v>
      </c>
      <c r="G76" s="338">
        <f>SUM('7990NTP-P'!$L$33*1)</f>
        <v>0</v>
      </c>
      <c r="H76" s="66">
        <f>'7990NTP-P'!$E$33</f>
        <v>0</v>
      </c>
      <c r="I76" s="338">
        <f>SUM('7990NTP-P'!$M$33*1)</f>
        <v>0</v>
      </c>
      <c r="J76" s="66">
        <f>'7990NTP-P'!$F$33</f>
        <v>0</v>
      </c>
      <c r="K76" s="338">
        <f>SUM('7990NTP-P'!$N$33*1)</f>
        <v>0</v>
      </c>
      <c r="L76" s="66">
        <f>'7990NTP-P'!$G$33</f>
        <v>0</v>
      </c>
      <c r="M76" s="338">
        <f>SUM('7990NTP-P'!$O$33*1)</f>
        <v>0</v>
      </c>
      <c r="N76" s="66">
        <f>'7990NTP-P'!$H$33</f>
        <v>0</v>
      </c>
    </row>
    <row r="77" spans="1:254" ht="13.8" x14ac:dyDescent="0.25">
      <c r="A77" s="283"/>
      <c r="B77" s="369"/>
      <c r="C77" s="370"/>
      <c r="D77" s="371"/>
      <c r="E77" s="370"/>
      <c r="F77" s="371"/>
      <c r="G77" s="370"/>
      <c r="H77" s="371"/>
      <c r="I77" s="370"/>
      <c r="J77" s="371"/>
      <c r="K77" s="370"/>
      <c r="L77" s="371"/>
      <c r="M77" s="370"/>
      <c r="N77" s="371"/>
    </row>
    <row r="78" spans="1:254" ht="13.8" x14ac:dyDescent="0.25">
      <c r="A78" s="44" t="s">
        <v>283</v>
      </c>
      <c r="B78" s="351" t="s">
        <v>284</v>
      </c>
      <c r="C78" s="338">
        <f>SUM('7990NTP-P'!$J$34*1)</f>
        <v>0</v>
      </c>
      <c r="D78" s="66">
        <f>'7990NTP-P'!$C$34</f>
        <v>0</v>
      </c>
      <c r="E78" s="338">
        <f>SUM('7990NTP-P'!$K$34*1)</f>
        <v>0</v>
      </c>
      <c r="F78" s="66">
        <f>'7990NTP-P'!$D$34</f>
        <v>0</v>
      </c>
      <c r="G78" s="338">
        <f>SUM('7990NTP-P'!$L$34*1)</f>
        <v>0</v>
      </c>
      <c r="H78" s="66">
        <f>'7990NTP-P'!$E$34</f>
        <v>0</v>
      </c>
      <c r="I78" s="338">
        <f>SUM('7990NTP-P'!$M$34*1)</f>
        <v>0</v>
      </c>
      <c r="J78" s="66">
        <f>'7990NTP-P'!$F$34</f>
        <v>0</v>
      </c>
      <c r="K78" s="338">
        <f>SUM('7990NTP-P'!$N$34*1)</f>
        <v>0</v>
      </c>
      <c r="L78" s="66">
        <f>'7990NTP-P'!$G$34</f>
        <v>0</v>
      </c>
      <c r="M78" s="338">
        <f>SUM('7990NTP-P'!$O$34*1)</f>
        <v>0</v>
      </c>
      <c r="N78" s="66">
        <f>'7990NTP-P'!$H$34</f>
        <v>0</v>
      </c>
    </row>
    <row r="79" spans="1:254" ht="13.8" x14ac:dyDescent="0.25">
      <c r="A79" s="283"/>
      <c r="B79" s="369"/>
      <c r="C79" s="370"/>
      <c r="D79" s="371"/>
      <c r="E79" s="370"/>
      <c r="F79" s="371"/>
      <c r="G79" s="370"/>
      <c r="H79" s="371"/>
      <c r="I79" s="370"/>
      <c r="J79" s="371"/>
      <c r="K79" s="370"/>
      <c r="L79" s="371"/>
      <c r="M79" s="370"/>
      <c r="N79" s="371"/>
    </row>
    <row r="80" spans="1:254" ht="27.6" x14ac:dyDescent="0.25">
      <c r="A80" s="44" t="s">
        <v>285</v>
      </c>
      <c r="B80" s="351" t="s">
        <v>286</v>
      </c>
      <c r="C80" s="338">
        <f>SUM('7990NTP-P'!$J$35*1)</f>
        <v>0</v>
      </c>
      <c r="D80" s="66">
        <f>'7990NTP-P'!$C$35</f>
        <v>0</v>
      </c>
      <c r="E80" s="338">
        <f>SUM('7990NTP-P'!$K$35*1)</f>
        <v>0</v>
      </c>
      <c r="F80" s="66">
        <f>'7990NTP-P'!$D$35</f>
        <v>0</v>
      </c>
      <c r="G80" s="338">
        <f>SUM('7990NTP-P'!$L$35*1)</f>
        <v>0</v>
      </c>
      <c r="H80" s="66">
        <f>'7990NTP-P'!$E$35</f>
        <v>0</v>
      </c>
      <c r="I80" s="338">
        <f>SUM('7990NTP-P'!$M$35*1)</f>
        <v>0</v>
      </c>
      <c r="J80" s="66">
        <f>'7990NTP-P'!$F$35</f>
        <v>0</v>
      </c>
      <c r="K80" s="338">
        <f>SUM('7990NTP-P'!$N$35*1)</f>
        <v>0</v>
      </c>
      <c r="L80" s="66">
        <f>'7990NTP-P'!$G$35</f>
        <v>0</v>
      </c>
      <c r="M80" s="338">
        <f>SUM('7990NTP-P'!$O$35*1)</f>
        <v>0</v>
      </c>
      <c r="N80" s="66">
        <f>'7990NTP-P'!$H$35</f>
        <v>0</v>
      </c>
    </row>
    <row r="81" spans="1:14" ht="13.8" x14ac:dyDescent="0.25">
      <c r="A81" s="283"/>
      <c r="B81" s="369"/>
      <c r="C81" s="370"/>
      <c r="D81" s="371"/>
      <c r="E81" s="370"/>
      <c r="F81" s="371"/>
      <c r="G81" s="370"/>
      <c r="H81" s="371"/>
      <c r="I81" s="370"/>
      <c r="J81" s="371"/>
      <c r="K81" s="370"/>
      <c r="L81" s="371"/>
      <c r="M81" s="370"/>
      <c r="N81" s="371"/>
    </row>
    <row r="82" spans="1:14" ht="13.8" x14ac:dyDescent="0.25">
      <c r="A82" s="248" t="s">
        <v>346</v>
      </c>
      <c r="B82" s="372" t="s">
        <v>340</v>
      </c>
      <c r="C82" s="338">
        <f>SUM('7990NTP-P'!$J$36*1)</f>
        <v>0</v>
      </c>
      <c r="D82" s="66">
        <f>'7990NTP-P'!$C$36</f>
        <v>0</v>
      </c>
      <c r="E82" s="338">
        <f>SUM('7990NTP-P'!$K$36*1)</f>
        <v>0</v>
      </c>
      <c r="F82" s="66">
        <f>'7990NTP-P'!$D$36</f>
        <v>0</v>
      </c>
      <c r="G82" s="338">
        <f>SUM('7990NTP-P'!$L$36*1)</f>
        <v>0</v>
      </c>
      <c r="H82" s="66">
        <f>'7990NTP-P'!$E$36</f>
        <v>0</v>
      </c>
      <c r="I82" s="338">
        <f>SUM('7990NTP-P'!$M$36*1)</f>
        <v>0</v>
      </c>
      <c r="J82" s="66">
        <f>'7990NTP-P'!$F$36</f>
        <v>0</v>
      </c>
      <c r="K82" s="338">
        <f>SUM('7990NTP-P'!$N$36*1)</f>
        <v>0</v>
      </c>
      <c r="L82" s="66">
        <f>'7990NTP-P'!$G$36</f>
        <v>0</v>
      </c>
      <c r="M82" s="338">
        <f>SUM('7990NTP-P'!$O$36*1)</f>
        <v>0</v>
      </c>
      <c r="N82" s="66">
        <f>'7990NTP-P'!$H$36</f>
        <v>0</v>
      </c>
    </row>
    <row r="83" spans="1:14" ht="27.6" x14ac:dyDescent="0.25">
      <c r="A83" s="44" t="s">
        <v>287</v>
      </c>
      <c r="B83" s="351" t="s">
        <v>288</v>
      </c>
      <c r="C83" s="338">
        <f>SUM('7990NTP-P'!$J$37*1)</f>
        <v>0</v>
      </c>
      <c r="D83" s="66">
        <f>'7990NTP-P'!$C$37</f>
        <v>0</v>
      </c>
      <c r="E83" s="338">
        <f>SUM('7990NTP-P'!$K$37*1)</f>
        <v>0</v>
      </c>
      <c r="F83" s="66">
        <f>'7990NTP-P'!$D$37</f>
        <v>0</v>
      </c>
      <c r="G83" s="338">
        <f>SUM('7990NTP-P'!$L$37*1)</f>
        <v>0</v>
      </c>
      <c r="H83" s="66">
        <f>'7990NTP-P'!$E$37</f>
        <v>0</v>
      </c>
      <c r="I83" s="338">
        <f>SUM('7990NTP-P'!$M$37*1)</f>
        <v>0</v>
      </c>
      <c r="J83" s="66">
        <f>'7990NTP-P'!$F$37</f>
        <v>0</v>
      </c>
      <c r="K83" s="338">
        <f>SUM('7990NTP-P'!$N$37*1)</f>
        <v>0</v>
      </c>
      <c r="L83" s="66">
        <f>'7990NTP-P'!$G$37</f>
        <v>0</v>
      </c>
      <c r="M83" s="338">
        <f>SUM('7990NTP-P'!$O$37*1)</f>
        <v>0</v>
      </c>
      <c r="N83" s="66">
        <f>'7990NTP-P'!$H$37</f>
        <v>0</v>
      </c>
    </row>
    <row r="84" spans="1:14" ht="13.8" x14ac:dyDescent="0.25">
      <c r="A84" s="283"/>
      <c r="B84" s="369"/>
      <c r="C84" s="370"/>
      <c r="D84" s="371"/>
      <c r="E84" s="370"/>
      <c r="F84" s="371"/>
      <c r="G84" s="370"/>
      <c r="H84" s="371"/>
      <c r="I84" s="370"/>
      <c r="J84" s="371"/>
      <c r="K84" s="370"/>
      <c r="L84" s="371"/>
      <c r="M84" s="370"/>
      <c r="N84" s="371"/>
    </row>
    <row r="85" spans="1:14" ht="13.8" x14ac:dyDescent="0.25">
      <c r="A85" s="44" t="s">
        <v>289</v>
      </c>
      <c r="B85" s="351" t="s">
        <v>290</v>
      </c>
      <c r="C85" s="338">
        <f>SUM('7990NTP-P'!$J$38*1)</f>
        <v>0</v>
      </c>
      <c r="D85" s="66">
        <f>'7990NTP-P'!$C$38</f>
        <v>0</v>
      </c>
      <c r="E85" s="338">
        <f>SUM('7990NTP-P'!$K$38*1)</f>
        <v>0</v>
      </c>
      <c r="F85" s="66">
        <f>'7990NTP-P'!$D$38</f>
        <v>0</v>
      </c>
      <c r="G85" s="338">
        <f>SUM('7990NTP-P'!$L$38*1)</f>
        <v>0</v>
      </c>
      <c r="H85" s="66">
        <f>'7990NTP-P'!$E$38</f>
        <v>0</v>
      </c>
      <c r="I85" s="338">
        <f>SUM('7990NTP-P'!$M$38*1)</f>
        <v>0</v>
      </c>
      <c r="J85" s="66">
        <f>'7990NTP-P'!$F$38</f>
        <v>0</v>
      </c>
      <c r="K85" s="338">
        <f>SUM('7990NTP-P'!$N$38*1)</f>
        <v>0</v>
      </c>
      <c r="L85" s="66">
        <f>'7990NTP-P'!$G$38</f>
        <v>0</v>
      </c>
      <c r="M85" s="338">
        <f>SUM('7990NTP-P'!$O$38*1)</f>
        <v>0</v>
      </c>
      <c r="N85" s="66">
        <f>'7990NTP-P'!$H$38</f>
        <v>0</v>
      </c>
    </row>
    <row r="86" spans="1:14" ht="13.8" x14ac:dyDescent="0.25">
      <c r="A86" s="283"/>
      <c r="B86" s="358"/>
      <c r="C86" s="340"/>
      <c r="D86" s="289"/>
      <c r="E86" s="340"/>
      <c r="F86" s="289"/>
      <c r="G86" s="340"/>
      <c r="H86" s="289"/>
      <c r="I86" s="340"/>
      <c r="J86" s="289"/>
      <c r="K86" s="340"/>
      <c r="L86" s="289"/>
      <c r="M86" s="340"/>
      <c r="N86" s="289"/>
    </row>
    <row r="87" spans="1:14" ht="13.8" x14ac:dyDescent="0.25">
      <c r="A87" s="290" t="s">
        <v>347</v>
      </c>
      <c r="B87" s="351" t="s">
        <v>317</v>
      </c>
      <c r="C87" s="338">
        <f>ROUNDDOWN('7990NTP-P'!$J$39-('7990NTP-P'!$J$39*0.05),2)</f>
        <v>0</v>
      </c>
      <c r="D87" s="66">
        <f>'7990NTP-P'!$C$39</f>
        <v>0</v>
      </c>
      <c r="E87" s="338">
        <f>ROUNDDOWN('7990NTP-P'!$K$39-('7990NTP-P'!$K$39*0.05),2)</f>
        <v>0</v>
      </c>
      <c r="F87" s="66">
        <f>'7990NTP-P'!$D$39</f>
        <v>0</v>
      </c>
      <c r="G87" s="338">
        <f>ROUNDDOWN('7990NTP-P'!$L$39-('7990NTP-P'!$L$39*0.05),2)</f>
        <v>0</v>
      </c>
      <c r="H87" s="66">
        <f>'7990NTP-P'!$E$39</f>
        <v>0</v>
      </c>
      <c r="I87" s="338">
        <f>ROUNDDOWN('7990NTP-P'!$M$39-('7990NTP-P'!$M$39*0.05),2)</f>
        <v>0</v>
      </c>
      <c r="J87" s="66">
        <f>'7990NTP-P'!$F$39</f>
        <v>0</v>
      </c>
      <c r="K87" s="338">
        <f>ROUNDDOWN('7990NTP-P'!$N$39-('7990NTP-P'!$N$39*0.05),2)</f>
        <v>0</v>
      </c>
      <c r="L87" s="66">
        <f>'7990NTP-P'!$G$39</f>
        <v>0</v>
      </c>
      <c r="M87" s="338">
        <f>ROUNDDOWN('7990NTP-P'!$O$39-('7990NTP-P'!$O$39*0.05),2)</f>
        <v>0</v>
      </c>
      <c r="N87" s="66">
        <f>'7990NTP-P'!$H$39</f>
        <v>0</v>
      </c>
    </row>
    <row r="88" spans="1:14" ht="13.8" x14ac:dyDescent="0.25">
      <c r="A88" s="290" t="s">
        <v>348</v>
      </c>
      <c r="B88" s="351" t="s">
        <v>364</v>
      </c>
      <c r="C88" s="339">
        <f>ROUNDUP('7990NTP-P'!$J$39*0.05,2)</f>
        <v>0</v>
      </c>
      <c r="D88" s="354"/>
      <c r="E88" s="339">
        <f>ROUNDUP('7990NTP-P'!$K$39*0.05,2)</f>
        <v>0</v>
      </c>
      <c r="F88" s="354"/>
      <c r="G88" s="339">
        <f>ROUNDUP('7990NTP-P'!$L$39*0.05,2)</f>
        <v>0</v>
      </c>
      <c r="H88" s="354"/>
      <c r="I88" s="339">
        <f>ROUNDUP('7990NTP-P'!$M$39*0.05,2)</f>
        <v>0</v>
      </c>
      <c r="J88" s="354"/>
      <c r="K88" s="339">
        <f>ROUNDUP('7990NTP-P'!$N$39*0.05,2)</f>
        <v>0</v>
      </c>
      <c r="L88" s="354"/>
      <c r="M88" s="339">
        <f>ROUNDUP('7990NTP-P'!$O$39*0.05,2)</f>
        <v>0</v>
      </c>
      <c r="N88" s="354"/>
    </row>
    <row r="89" spans="1:14" ht="13.8" x14ac:dyDescent="0.25">
      <c r="A89" s="283"/>
      <c r="B89" s="358"/>
      <c r="C89" s="340"/>
      <c r="D89" s="289"/>
      <c r="E89" s="340"/>
      <c r="F89" s="289"/>
      <c r="G89" s="340"/>
      <c r="H89" s="289"/>
      <c r="I89" s="340"/>
      <c r="J89" s="289"/>
      <c r="K89" s="340"/>
      <c r="L89" s="289"/>
      <c r="M89" s="340"/>
      <c r="N89" s="289"/>
    </row>
    <row r="90" spans="1:14" ht="13.8" x14ac:dyDescent="0.25">
      <c r="A90" s="290" t="s">
        <v>350</v>
      </c>
      <c r="B90" s="351" t="s">
        <v>352</v>
      </c>
      <c r="C90" s="338">
        <f>ROUNDDOWN('7990NTP-P'!$J$40-('7990NTP-P'!$J$40*0.06),2)</f>
        <v>0</v>
      </c>
      <c r="D90" s="66">
        <f>'7990NTP-P'!$C$40</f>
        <v>0</v>
      </c>
      <c r="E90" s="338">
        <f>ROUNDDOWN('7990NTP-P'!$K$40-('7990NTP-P'!$K$40*0.06),2)</f>
        <v>0</v>
      </c>
      <c r="F90" s="66">
        <f>'7990NTP-P'!$D$40</f>
        <v>0</v>
      </c>
      <c r="G90" s="338">
        <f>ROUNDDOWN('7990NTP-P'!$L$40-('7990NTP-P'!$L$40*0.06),2)</f>
        <v>0</v>
      </c>
      <c r="H90" s="66">
        <f>'7990NTP-P'!$E$40</f>
        <v>0</v>
      </c>
      <c r="I90" s="338">
        <f>ROUNDDOWN('7990NTP-P'!$M$40-('7990NTP-P'!$M$40*0.06),2)</f>
        <v>0</v>
      </c>
      <c r="J90" s="66">
        <f>'7990NTP-P'!$F$40</f>
        <v>0</v>
      </c>
      <c r="K90" s="338">
        <f>ROUNDDOWN('7990NTP-P'!$N$40-('7990NTP-P'!$N$40*0.06),2)</f>
        <v>0</v>
      </c>
      <c r="L90" s="66">
        <f>'7990NTP-P'!$G$40</f>
        <v>0</v>
      </c>
      <c r="M90" s="338">
        <f>ROUNDDOWN('7990NTP-P'!$O$40-('7990NTP-P'!$O$40*0.06),2)</f>
        <v>0</v>
      </c>
      <c r="N90" s="66">
        <f>'7990NTP-P'!$H$40</f>
        <v>0</v>
      </c>
    </row>
    <row r="91" spans="1:14" ht="13.8" x14ac:dyDescent="0.25">
      <c r="A91" s="290" t="s">
        <v>351</v>
      </c>
      <c r="B91" s="351" t="s">
        <v>361</v>
      </c>
      <c r="C91" s="339">
        <f>ROUNDUP('7990NTP-P'!$J$40*0.06,2)</f>
        <v>0</v>
      </c>
      <c r="D91" s="354"/>
      <c r="E91" s="339">
        <f>ROUNDUP('7990NTP-P'!$K$40*0.06,2)</f>
        <v>0</v>
      </c>
      <c r="F91" s="354"/>
      <c r="G91" s="339">
        <f>ROUNDUP('7990NTP-P'!$L$40*0.06,2)</f>
        <v>0</v>
      </c>
      <c r="H91" s="354"/>
      <c r="I91" s="339">
        <f>ROUNDUP('7990NTP-P'!$M$40*0.06,2)</f>
        <v>0</v>
      </c>
      <c r="J91" s="354"/>
      <c r="K91" s="339">
        <f>ROUNDUP('7990NTP-P'!$N$40*0.06,2)</f>
        <v>0</v>
      </c>
      <c r="L91" s="354"/>
      <c r="M91" s="339">
        <f>ROUNDUP('7990NTP-P'!$O$40*0.06,2)</f>
        <v>0</v>
      </c>
      <c r="N91" s="354"/>
    </row>
    <row r="92" spans="1:14" ht="13.8" x14ac:dyDescent="0.25">
      <c r="A92" s="283"/>
      <c r="B92" s="358"/>
      <c r="C92" s="340"/>
      <c r="D92" s="289"/>
      <c r="E92" s="340"/>
      <c r="F92" s="289"/>
      <c r="G92" s="340"/>
      <c r="H92" s="289"/>
      <c r="I92" s="340"/>
      <c r="J92" s="289"/>
      <c r="K92" s="340"/>
      <c r="L92" s="289"/>
      <c r="M92" s="340"/>
      <c r="N92" s="289"/>
    </row>
    <row r="93" spans="1:14" ht="13.8" x14ac:dyDescent="0.25">
      <c r="A93" s="290" t="s">
        <v>353</v>
      </c>
      <c r="B93" s="351" t="s">
        <v>320</v>
      </c>
      <c r="C93" s="338">
        <f>ROUNDDOWN('7990NTP-P'!$J$41-('7990NTP-P'!$J$41*0.05),2)</f>
        <v>0</v>
      </c>
      <c r="D93" s="66">
        <f>'7990NTP-P'!$C$41</f>
        <v>0</v>
      </c>
      <c r="E93" s="338">
        <f>ROUNDDOWN('7990NTP-P'!$K$41-('7990NTP-P'!$K$41*0.05),2)</f>
        <v>0</v>
      </c>
      <c r="F93" s="66">
        <f>'7990NTP-P'!$D$41</f>
        <v>0</v>
      </c>
      <c r="G93" s="338">
        <f>ROUNDDOWN('7990NTP-P'!$L$41-('7990NTP-P'!$L$41*0.05),2)</f>
        <v>0</v>
      </c>
      <c r="H93" s="66">
        <f>'7990NTP-P'!$E$41</f>
        <v>0</v>
      </c>
      <c r="I93" s="338">
        <f>ROUNDDOWN('7990NTP-P'!$M$41-('7990NTP-P'!$M$41*0.05),2)</f>
        <v>0</v>
      </c>
      <c r="J93" s="66">
        <f>'7990NTP-P'!$F$41</f>
        <v>0</v>
      </c>
      <c r="K93" s="338">
        <f>ROUNDDOWN('7990NTP-P'!$N$41-('7990NTP-P'!$N$41*0.05),2)</f>
        <v>0</v>
      </c>
      <c r="L93" s="66">
        <f>'7990NTP-P'!$G$41</f>
        <v>0</v>
      </c>
      <c r="M93" s="338">
        <f>ROUNDDOWN('7990NTP-P'!$O$41-('7990NTP-P'!$O$41*0.05),2)</f>
        <v>0</v>
      </c>
      <c r="N93" s="66">
        <f>'7990NTP-P'!$H$41</f>
        <v>0</v>
      </c>
    </row>
    <row r="94" spans="1:14" ht="13.8" x14ac:dyDescent="0.25">
      <c r="A94" s="290" t="s">
        <v>354</v>
      </c>
      <c r="B94" s="351" t="s">
        <v>362</v>
      </c>
      <c r="C94" s="339">
        <f>ROUNDUP('7990NTP-P'!$J$41*0.05,2)</f>
        <v>0</v>
      </c>
      <c r="D94" s="354"/>
      <c r="E94" s="339">
        <f>ROUNDUP('7990NTP-P'!$K$41*0.05,2)</f>
        <v>0</v>
      </c>
      <c r="F94" s="354"/>
      <c r="G94" s="339">
        <f>ROUNDUP('7990NTP-P'!$L$41*0.05,2)</f>
        <v>0</v>
      </c>
      <c r="H94" s="354"/>
      <c r="I94" s="339">
        <f>ROUNDUP('7990NTP-P'!$M$41*0.05,2)</f>
        <v>0</v>
      </c>
      <c r="J94" s="354"/>
      <c r="K94" s="339">
        <f>ROUNDUP('7990NTP-P'!$N$41*0.05,2)</f>
        <v>0</v>
      </c>
      <c r="L94" s="354"/>
      <c r="M94" s="339">
        <f>ROUNDUP('7990NTP-P'!$O$41*0.05,2)</f>
        <v>0</v>
      </c>
      <c r="N94" s="354"/>
    </row>
    <row r="95" spans="1:14" ht="13.8" x14ac:dyDescent="0.25">
      <c r="A95" s="283"/>
      <c r="B95" s="369"/>
      <c r="C95" s="370"/>
      <c r="D95" s="371"/>
      <c r="E95" s="370"/>
      <c r="F95" s="371"/>
      <c r="G95" s="370"/>
      <c r="H95" s="371"/>
      <c r="I95" s="370"/>
      <c r="J95" s="371"/>
      <c r="K95" s="370"/>
      <c r="L95" s="371"/>
      <c r="M95" s="370"/>
      <c r="N95" s="371"/>
    </row>
    <row r="96" spans="1:14" ht="13.8" x14ac:dyDescent="0.25">
      <c r="A96" s="290" t="s">
        <v>355</v>
      </c>
      <c r="B96" s="351" t="s">
        <v>349</v>
      </c>
      <c r="C96" s="338">
        <f>ROUNDDOWN('7990NTP-P'!$J$42-('7990NTP-P'!$J$42*0.06),2)</f>
        <v>0</v>
      </c>
      <c r="D96" s="66">
        <f>'7990NTP-P'!$C$42</f>
        <v>0</v>
      </c>
      <c r="E96" s="338">
        <f>ROUNDDOWN('7990NTP-P'!$K$42-('7990NTP-P'!$K$42*0.06),2)</f>
        <v>0</v>
      </c>
      <c r="F96" s="66">
        <f>'7990NTP-P'!$D$42</f>
        <v>0</v>
      </c>
      <c r="G96" s="338">
        <f>ROUNDDOWN('7990NTP-P'!$L$42-('7990NTP-P'!$L$42*0.06),2)</f>
        <v>0</v>
      </c>
      <c r="H96" s="66">
        <f>'7990NTP-P'!$E$42</f>
        <v>0</v>
      </c>
      <c r="I96" s="338">
        <f>ROUNDDOWN('7990NTP-P'!$M$42-('7990NTP-P'!$M$42*0.06),2)</f>
        <v>0</v>
      </c>
      <c r="J96" s="66">
        <f>'7990NTP-P'!$F$42</f>
        <v>0</v>
      </c>
      <c r="K96" s="338">
        <f>ROUNDDOWN('7990NTP-P'!$N$42-('7990NTP-P'!$N$42*0.06),2)</f>
        <v>0</v>
      </c>
      <c r="L96" s="66">
        <f>'7990NTP-P'!$G$42</f>
        <v>0</v>
      </c>
      <c r="M96" s="338">
        <f>ROUNDDOWN('7990NTP-P'!$O$42-('7990NTP-P'!$O$42*0.06),2)</f>
        <v>0</v>
      </c>
      <c r="N96" s="66">
        <f>'7990NTP-P'!$H$42</f>
        <v>0</v>
      </c>
    </row>
    <row r="97" spans="1:14" ht="13.8" x14ac:dyDescent="0.25">
      <c r="A97" s="290" t="s">
        <v>356</v>
      </c>
      <c r="B97" s="351" t="s">
        <v>363</v>
      </c>
      <c r="C97" s="339">
        <f>ROUNDUP('7990NTP-P'!$J$42*0.06,2)</f>
        <v>0</v>
      </c>
      <c r="D97" s="354"/>
      <c r="E97" s="339">
        <f>ROUNDUP('7990NTP-P'!$K$42*0.06,2)</f>
        <v>0</v>
      </c>
      <c r="F97" s="354"/>
      <c r="G97" s="339">
        <f>ROUNDUP('7990NTP-P'!$L$42*0.06,2)</f>
        <v>0</v>
      </c>
      <c r="H97" s="354"/>
      <c r="I97" s="339">
        <f>ROUNDUP('7990NTP-P'!$M$42*0.06,2)</f>
        <v>0</v>
      </c>
      <c r="J97" s="354"/>
      <c r="K97" s="339">
        <f>ROUNDUP('7990NTP-P'!$N$42*0.06,2)</f>
        <v>0</v>
      </c>
      <c r="L97" s="354"/>
      <c r="M97" s="339">
        <f>ROUNDUP('7990NTP-P'!$O$42*0.06,2)</f>
        <v>0</v>
      </c>
      <c r="N97" s="354"/>
    </row>
    <row r="98" spans="1:14" ht="13.8" x14ac:dyDescent="0.25">
      <c r="A98" s="283"/>
      <c r="B98" s="369"/>
      <c r="C98" s="370"/>
      <c r="D98" s="371"/>
      <c r="E98" s="370"/>
      <c r="F98" s="371"/>
      <c r="G98" s="370"/>
      <c r="H98" s="371"/>
      <c r="I98" s="370"/>
      <c r="J98" s="371"/>
      <c r="K98" s="370"/>
      <c r="L98" s="371"/>
      <c r="M98" s="370"/>
      <c r="N98" s="371"/>
    </row>
    <row r="99" spans="1:14" ht="15.6" customHeight="1" x14ac:dyDescent="0.25">
      <c r="A99" s="317" t="s">
        <v>304</v>
      </c>
      <c r="B99" s="351" t="s">
        <v>160</v>
      </c>
      <c r="C99" s="338">
        <f>D141</f>
        <v>0</v>
      </c>
      <c r="D99" s="289"/>
      <c r="E99" s="289"/>
      <c r="F99" s="289"/>
      <c r="G99" s="289"/>
      <c r="H99" s="289"/>
      <c r="I99" s="289"/>
      <c r="J99" s="289"/>
      <c r="K99" s="289"/>
      <c r="L99" s="289"/>
      <c r="M99" s="289"/>
      <c r="N99" s="289"/>
    </row>
    <row r="100" spans="1:14" ht="13.8" x14ac:dyDescent="0.25">
      <c r="A100" s="317" t="s">
        <v>161</v>
      </c>
      <c r="B100" s="351" t="s">
        <v>162</v>
      </c>
      <c r="C100" s="338">
        <f>D144</f>
        <v>0</v>
      </c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</row>
    <row r="101" spans="1:14" ht="13.8" x14ac:dyDescent="0.25">
      <c r="A101" s="43"/>
      <c r="B101" s="361"/>
      <c r="C101" s="373"/>
      <c r="D101" s="289"/>
      <c r="E101" s="373"/>
      <c r="F101" s="289"/>
      <c r="G101" s="373"/>
      <c r="H101" s="289"/>
      <c r="I101" s="373"/>
      <c r="J101" s="289"/>
      <c r="K101" s="373"/>
      <c r="L101" s="289"/>
      <c r="M101" s="373"/>
      <c r="N101" s="289"/>
    </row>
    <row r="102" spans="1:14" s="272" customFormat="1" ht="13.8" x14ac:dyDescent="0.3">
      <c r="A102" s="265"/>
      <c r="B102" s="266"/>
      <c r="C102" s="267"/>
      <c r="D102" s="268"/>
      <c r="I102" s="275"/>
      <c r="J102" s="274"/>
      <c r="L102" s="274"/>
      <c r="M102" s="267"/>
      <c r="N102" s="274"/>
    </row>
    <row r="103" spans="1:14" s="272" customFormat="1" ht="14.4" thickBot="1" x14ac:dyDescent="0.35">
      <c r="A103" s="265"/>
      <c r="B103" s="269"/>
      <c r="C103" s="270"/>
      <c r="D103" s="271"/>
      <c r="J103" s="274"/>
      <c r="L103" s="274"/>
      <c r="M103" s="270"/>
      <c r="N103" s="274"/>
    </row>
    <row r="104" spans="1:14" ht="14.4" thickBot="1" x14ac:dyDescent="0.3">
      <c r="A104" s="52"/>
      <c r="B104" s="383" t="s">
        <v>331</v>
      </c>
      <c r="C104" s="381"/>
      <c r="D104" s="382"/>
      <c r="E104" s="384"/>
      <c r="F104" s="385"/>
      <c r="G104" s="384"/>
      <c r="H104" s="385"/>
      <c r="I104" s="386"/>
      <c r="J104" s="387"/>
      <c r="K104" s="384"/>
      <c r="L104" s="387"/>
      <c r="M104" s="381"/>
      <c r="N104" s="387"/>
    </row>
    <row r="105" spans="1:14" ht="13.8" x14ac:dyDescent="0.25">
      <c r="A105" s="48" t="s">
        <v>163</v>
      </c>
      <c r="B105" s="350" t="s">
        <v>204</v>
      </c>
      <c r="C105" s="338">
        <f>SUM('7990NTP-P'!$J$11*1)</f>
        <v>0</v>
      </c>
      <c r="D105" s="66">
        <f>'7990NTP-P'!$C$11</f>
        <v>0</v>
      </c>
      <c r="E105" s="338">
        <f>SUM('7990NTP-P'!$K$11*1)</f>
        <v>0</v>
      </c>
      <c r="F105" s="66">
        <f>'7990NTP-P'!D11</f>
        <v>0</v>
      </c>
      <c r="G105" s="338">
        <f>SUM('7990NTP-P'!$L$11*1)</f>
        <v>0</v>
      </c>
      <c r="H105" s="66">
        <f>'7990NTP-P'!$E$11</f>
        <v>0</v>
      </c>
      <c r="I105" s="338">
        <f>SUM('7990NTP-P'!$M$11*1)</f>
        <v>0</v>
      </c>
      <c r="J105" s="66">
        <f>'7990NTP-P'!$F$11</f>
        <v>0</v>
      </c>
      <c r="K105" s="338">
        <f>SUM('7990NTP-P'!$N$11*1)</f>
        <v>0</v>
      </c>
      <c r="L105" s="66">
        <f>'7990NTP-P'!$G$11</f>
        <v>0</v>
      </c>
      <c r="M105" s="338">
        <f>SUM('7990NTP-P'!$O$11*1)</f>
        <v>0</v>
      </c>
      <c r="N105" s="66">
        <f>'7990NTP-P'!$H$11</f>
        <v>0</v>
      </c>
    </row>
    <row r="106" spans="1:14" ht="13.8" x14ac:dyDescent="0.25">
      <c r="A106" s="50">
        <v>84</v>
      </c>
      <c r="B106" s="351" t="s">
        <v>170</v>
      </c>
      <c r="C106" s="388">
        <f>D142</f>
        <v>0</v>
      </c>
      <c r="D106" s="389"/>
      <c r="E106" s="384"/>
      <c r="F106" s="385"/>
      <c r="G106" s="384"/>
      <c r="H106" s="385"/>
      <c r="I106" s="386"/>
      <c r="J106" s="387"/>
      <c r="K106" s="384"/>
      <c r="L106" s="387"/>
      <c r="M106" s="387"/>
      <c r="N106" s="387"/>
    </row>
    <row r="107" spans="1:14" ht="13.8" x14ac:dyDescent="0.25">
      <c r="A107" s="53" t="s">
        <v>161</v>
      </c>
      <c r="B107" s="352" t="s">
        <v>166</v>
      </c>
      <c r="C107" s="390">
        <f>D145</f>
        <v>0</v>
      </c>
      <c r="D107" s="391"/>
      <c r="E107" s="384"/>
      <c r="F107" s="385"/>
      <c r="G107" s="384"/>
      <c r="H107" s="385"/>
      <c r="I107" s="386"/>
      <c r="J107" s="387"/>
      <c r="K107" s="384"/>
      <c r="L107" s="387"/>
      <c r="M107" s="387"/>
      <c r="N107" s="387"/>
    </row>
    <row r="108" spans="1:14" ht="14.4" thickBot="1" x14ac:dyDescent="0.3">
      <c r="A108" s="318"/>
      <c r="B108" s="392"/>
      <c r="C108" s="393"/>
      <c r="D108" s="394"/>
      <c r="E108" s="384"/>
      <c r="F108" s="385"/>
      <c r="G108" s="384"/>
      <c r="H108" s="385"/>
      <c r="I108" s="386"/>
      <c r="J108" s="387"/>
      <c r="K108" s="384"/>
      <c r="L108" s="387"/>
      <c r="M108" s="387"/>
      <c r="N108" s="387"/>
    </row>
    <row r="109" spans="1:14" ht="14.4" thickBot="1" x14ac:dyDescent="0.3">
      <c r="A109" s="51"/>
      <c r="B109" s="395"/>
      <c r="C109" s="396"/>
      <c r="D109" s="397"/>
      <c r="E109" s="384"/>
      <c r="F109" s="385"/>
      <c r="G109" s="384"/>
      <c r="H109" s="385"/>
      <c r="I109" s="386"/>
      <c r="J109" s="387"/>
      <c r="K109" s="384"/>
      <c r="L109" s="387"/>
      <c r="M109" s="398"/>
      <c r="N109" s="387"/>
    </row>
    <row r="110" spans="1:14" ht="14.4" thickBot="1" x14ac:dyDescent="0.3">
      <c r="A110" s="52"/>
      <c r="B110" s="399" t="s">
        <v>332</v>
      </c>
      <c r="C110" s="400"/>
      <c r="D110" s="401">
        <v>0</v>
      </c>
      <c r="E110" s="384"/>
      <c r="F110" s="385"/>
      <c r="G110" s="384"/>
      <c r="H110" s="385"/>
      <c r="I110" s="386"/>
      <c r="J110" s="387"/>
      <c r="K110" s="384"/>
      <c r="L110" s="387"/>
      <c r="M110" s="381"/>
      <c r="N110" s="387"/>
    </row>
    <row r="111" spans="1:14" ht="13.8" x14ac:dyDescent="0.25">
      <c r="A111" s="48" t="s">
        <v>164</v>
      </c>
      <c r="B111" s="350" t="s">
        <v>205</v>
      </c>
      <c r="C111" s="338">
        <f>SUM('7990NTP-P'!$J$15*1)</f>
        <v>0</v>
      </c>
      <c r="D111" s="66">
        <f>'7990NTP-P'!$C$15</f>
        <v>0</v>
      </c>
      <c r="E111" s="338">
        <f>SUM('7990NTP-P'!$K$15*1)</f>
        <v>0</v>
      </c>
      <c r="F111" s="66">
        <f>'7990NTP-P'!D15</f>
        <v>0</v>
      </c>
      <c r="G111" s="338">
        <f>SUM('7990NTP-P'!$L$15*1)</f>
        <v>0</v>
      </c>
      <c r="H111" s="66">
        <f>'7990NTP-P'!$E$15</f>
        <v>0</v>
      </c>
      <c r="I111" s="338">
        <f>SUM('7990NTP-P'!$M$15*1)</f>
        <v>0</v>
      </c>
      <c r="J111" s="66">
        <f>'7990NTP-P'!$F$15</f>
        <v>0</v>
      </c>
      <c r="K111" s="338">
        <f>SUM('7990NTP-P'!$N$15*1)</f>
        <v>0</v>
      </c>
      <c r="L111" s="66">
        <f>'7990NTP-P'!$G$15</f>
        <v>0</v>
      </c>
      <c r="M111" s="338">
        <f>SUM('7990NTP-P'!$O$15*1)</f>
        <v>0</v>
      </c>
      <c r="N111" s="66">
        <f>'7990NTP-P'!$H$15</f>
        <v>0</v>
      </c>
    </row>
    <row r="112" spans="1:14" ht="13.8" x14ac:dyDescent="0.25">
      <c r="A112" s="50">
        <v>84</v>
      </c>
      <c r="B112" s="351" t="s">
        <v>171</v>
      </c>
      <c r="C112" s="388">
        <f>D143</f>
        <v>0</v>
      </c>
      <c r="D112" s="389"/>
      <c r="E112" s="384"/>
      <c r="F112" s="385"/>
      <c r="G112" s="384"/>
      <c r="H112" s="385"/>
      <c r="I112" s="386"/>
      <c r="J112" s="387"/>
      <c r="K112" s="402"/>
      <c r="L112" s="387"/>
      <c r="M112" s="403"/>
      <c r="N112" s="404"/>
    </row>
    <row r="113" spans="1:254" ht="13.8" x14ac:dyDescent="0.25">
      <c r="A113" s="53" t="s">
        <v>161</v>
      </c>
      <c r="B113" s="352" t="s">
        <v>166</v>
      </c>
      <c r="C113" s="388">
        <f>D146</f>
        <v>0</v>
      </c>
      <c r="D113" s="391"/>
      <c r="E113" s="384"/>
      <c r="F113" s="385"/>
      <c r="G113" s="384"/>
      <c r="H113" s="385"/>
      <c r="I113" s="386"/>
      <c r="J113" s="387"/>
      <c r="K113" s="402"/>
      <c r="L113" s="405"/>
      <c r="M113" s="403"/>
      <c r="N113" s="404"/>
    </row>
    <row r="114" spans="1:254" ht="14.4" thickBot="1" x14ac:dyDescent="0.35">
      <c r="A114" s="323"/>
      <c r="B114" s="323"/>
      <c r="C114" s="71"/>
      <c r="D114" s="72"/>
      <c r="J114" s="274"/>
      <c r="K114" s="21"/>
      <c r="L114" s="2"/>
      <c r="M114" s="64"/>
      <c r="N114" s="3"/>
    </row>
    <row r="115" spans="1:254" ht="13.8" x14ac:dyDescent="0.3">
      <c r="A115" s="40"/>
      <c r="B115" s="256"/>
      <c r="C115" s="56"/>
      <c r="D115" s="41"/>
      <c r="E115" s="21"/>
      <c r="F115" s="2"/>
      <c r="G115" s="64"/>
      <c r="H115" s="3"/>
    </row>
    <row r="116" spans="1:254" customFormat="1" ht="14.4" thickBot="1" x14ac:dyDescent="0.35">
      <c r="A116" s="25"/>
      <c r="B116" s="260"/>
      <c r="C116" s="57"/>
      <c r="D116" s="24"/>
      <c r="E116" s="57"/>
      <c r="G116" s="64"/>
      <c r="H116" s="3"/>
      <c r="I116" s="277"/>
      <c r="J116" s="272"/>
      <c r="K116" s="272"/>
      <c r="L116" s="272"/>
      <c r="M116" s="272"/>
      <c r="N116" s="272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I116" s="274"/>
      <c r="AJ116" s="274"/>
      <c r="AK116" s="274"/>
      <c r="AL116" s="274"/>
      <c r="AM116" s="274"/>
      <c r="AN116" s="274"/>
      <c r="AO116" s="274"/>
      <c r="AP116" s="274"/>
      <c r="AQ116" s="274"/>
      <c r="AR116" s="274"/>
      <c r="AS116" s="274"/>
      <c r="AT116" s="274"/>
      <c r="AU116" s="274"/>
      <c r="AV116" s="274"/>
      <c r="AW116" s="274"/>
      <c r="AX116" s="274"/>
      <c r="AY116" s="274"/>
      <c r="AZ116" s="274"/>
      <c r="BA116" s="274"/>
      <c r="BB116" s="274"/>
      <c r="BC116" s="274"/>
      <c r="BD116" s="274"/>
      <c r="BE116" s="274"/>
      <c r="BF116" s="274"/>
      <c r="BG116" s="274"/>
      <c r="BH116" s="274"/>
      <c r="BI116" s="274"/>
      <c r="BJ116" s="274"/>
      <c r="BK116" s="274"/>
      <c r="BL116" s="274"/>
      <c r="BM116" s="274"/>
      <c r="BN116" s="274"/>
      <c r="BO116" s="274"/>
      <c r="BP116" s="274"/>
      <c r="BQ116" s="274"/>
      <c r="BR116" s="274"/>
      <c r="BS116" s="274"/>
      <c r="BT116" s="274"/>
      <c r="BU116" s="274"/>
      <c r="BV116" s="274"/>
      <c r="BW116" s="274"/>
      <c r="BX116" s="274"/>
      <c r="BY116" s="274"/>
      <c r="BZ116" s="274"/>
      <c r="CA116" s="274"/>
      <c r="CB116" s="274"/>
      <c r="CC116" s="274"/>
      <c r="CD116" s="274"/>
      <c r="CE116" s="274"/>
      <c r="CF116" s="274"/>
      <c r="CG116" s="274"/>
      <c r="CH116" s="274"/>
      <c r="CI116" s="274"/>
      <c r="CJ116" s="274"/>
      <c r="CK116" s="274"/>
      <c r="CL116" s="274"/>
      <c r="CM116" s="274"/>
      <c r="CN116" s="274"/>
      <c r="CO116" s="274"/>
      <c r="CP116" s="274"/>
      <c r="CQ116" s="274"/>
      <c r="CR116" s="274"/>
      <c r="CS116" s="274"/>
      <c r="CT116" s="274"/>
      <c r="CU116" s="274"/>
      <c r="CV116" s="274"/>
      <c r="CW116" s="274"/>
      <c r="CX116" s="274"/>
      <c r="CY116" s="274"/>
      <c r="CZ116" s="274"/>
      <c r="DA116" s="274"/>
      <c r="DB116" s="274"/>
      <c r="DC116" s="274"/>
      <c r="DD116" s="274"/>
      <c r="DE116" s="274"/>
      <c r="DF116" s="274"/>
      <c r="DG116" s="274"/>
      <c r="DH116" s="274"/>
      <c r="DI116" s="274"/>
      <c r="DJ116" s="274"/>
      <c r="DK116" s="274"/>
      <c r="DL116" s="274"/>
      <c r="DM116" s="274"/>
      <c r="DN116" s="274"/>
      <c r="DO116" s="274"/>
      <c r="DP116" s="274"/>
      <c r="DQ116" s="274"/>
      <c r="DR116" s="274"/>
      <c r="DS116" s="274"/>
      <c r="DT116" s="274"/>
      <c r="DU116" s="274"/>
      <c r="DV116" s="274"/>
      <c r="DW116" s="274"/>
      <c r="DX116" s="274"/>
      <c r="DY116" s="274"/>
      <c r="DZ116" s="274"/>
      <c r="EA116" s="274"/>
      <c r="EB116" s="274"/>
      <c r="EC116" s="274"/>
      <c r="ED116" s="274"/>
      <c r="EE116" s="274"/>
      <c r="EF116" s="274"/>
      <c r="EG116" s="274"/>
      <c r="EH116" s="274"/>
      <c r="EI116" s="274"/>
      <c r="EJ116" s="274"/>
      <c r="EK116" s="274"/>
      <c r="EL116" s="274"/>
      <c r="EM116" s="274"/>
      <c r="EN116" s="274"/>
      <c r="EO116" s="274"/>
      <c r="EP116" s="274"/>
      <c r="EQ116" s="274"/>
      <c r="ER116" s="274"/>
      <c r="ES116" s="274"/>
      <c r="ET116" s="274"/>
      <c r="EU116" s="274"/>
      <c r="EV116" s="274"/>
      <c r="EW116" s="274"/>
      <c r="EX116" s="274"/>
      <c r="EY116" s="274"/>
      <c r="EZ116" s="274"/>
      <c r="FA116" s="274"/>
      <c r="FB116" s="274"/>
      <c r="FC116" s="274"/>
      <c r="FD116" s="274"/>
      <c r="FE116" s="274"/>
      <c r="FF116" s="274"/>
      <c r="FG116" s="274"/>
      <c r="FH116" s="274"/>
      <c r="FI116" s="274"/>
      <c r="FJ116" s="274"/>
      <c r="FK116" s="274"/>
      <c r="FL116" s="274"/>
      <c r="FM116" s="274"/>
      <c r="FN116" s="274"/>
      <c r="FO116" s="274"/>
      <c r="FP116" s="274"/>
      <c r="FQ116" s="274"/>
      <c r="FR116" s="274"/>
      <c r="FS116" s="274"/>
      <c r="FT116" s="274"/>
      <c r="FU116" s="274"/>
      <c r="FV116" s="274"/>
      <c r="FW116" s="274"/>
      <c r="FX116" s="274"/>
      <c r="FY116" s="274"/>
      <c r="FZ116" s="274"/>
      <c r="GA116" s="274"/>
      <c r="GB116" s="274"/>
      <c r="GC116" s="274"/>
      <c r="GD116" s="274"/>
      <c r="GE116" s="274"/>
      <c r="GF116" s="274"/>
      <c r="GG116" s="274"/>
      <c r="GH116" s="274"/>
      <c r="GI116" s="274"/>
      <c r="GJ116" s="274"/>
      <c r="GK116" s="274"/>
      <c r="GL116" s="274"/>
      <c r="GM116" s="274"/>
      <c r="GN116" s="274"/>
      <c r="GO116" s="274"/>
      <c r="GP116" s="274"/>
      <c r="GQ116" s="274"/>
      <c r="GR116" s="274"/>
      <c r="GS116" s="274"/>
      <c r="GT116" s="274"/>
      <c r="GU116" s="274"/>
      <c r="GV116" s="274"/>
      <c r="GW116" s="274"/>
      <c r="GX116" s="274"/>
      <c r="GY116" s="274"/>
      <c r="GZ116" s="274"/>
      <c r="HA116" s="274"/>
      <c r="HB116" s="274"/>
      <c r="HC116" s="274"/>
      <c r="HD116" s="274"/>
      <c r="HE116" s="274"/>
      <c r="HF116" s="274"/>
      <c r="HG116" s="274"/>
      <c r="HH116" s="274"/>
      <c r="HI116" s="274"/>
      <c r="HJ116" s="274"/>
      <c r="HK116" s="274"/>
      <c r="HL116" s="274"/>
      <c r="HM116" s="274"/>
      <c r="HN116" s="274"/>
      <c r="HO116" s="274"/>
      <c r="HP116" s="274"/>
      <c r="HQ116" s="274"/>
      <c r="HR116" s="274"/>
      <c r="HS116" s="274"/>
      <c r="HT116" s="274"/>
      <c r="HU116" s="274"/>
      <c r="HV116" s="274"/>
      <c r="HW116" s="274"/>
      <c r="HX116" s="274"/>
      <c r="HY116" s="274"/>
      <c r="HZ116" s="274"/>
      <c r="IA116" s="274"/>
      <c r="IB116" s="274"/>
      <c r="IC116" s="274"/>
      <c r="ID116" s="274"/>
      <c r="IE116" s="274"/>
      <c r="IF116" s="274"/>
      <c r="IG116" s="274"/>
      <c r="IH116" s="274"/>
      <c r="II116" s="274"/>
      <c r="IJ116" s="274"/>
      <c r="IK116" s="274"/>
      <c r="IL116" s="274"/>
      <c r="IM116" s="274"/>
      <c r="IN116" s="274"/>
      <c r="IO116" s="274"/>
      <c r="IP116" s="274"/>
      <c r="IQ116" s="274"/>
      <c r="IR116" s="274"/>
      <c r="IS116" s="274"/>
      <c r="IT116" s="274"/>
    </row>
    <row r="117" spans="1:254" customFormat="1" ht="14.4" thickBot="1" x14ac:dyDescent="0.3">
      <c r="B117" s="406" t="s">
        <v>239</v>
      </c>
      <c r="C117" s="407" t="s">
        <v>90</v>
      </c>
      <c r="D117" s="408" t="s">
        <v>123</v>
      </c>
      <c r="E117" s="409" t="s">
        <v>124</v>
      </c>
      <c r="F117" s="410" t="s">
        <v>125</v>
      </c>
      <c r="G117" s="410" t="s">
        <v>291</v>
      </c>
      <c r="H117" s="37"/>
      <c r="I117" s="274"/>
      <c r="J117" s="272"/>
      <c r="K117" s="272"/>
      <c r="L117" s="272"/>
      <c r="M117" s="272"/>
      <c r="N117" s="272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I117" s="274"/>
      <c r="AJ117" s="274"/>
      <c r="AK117" s="274"/>
      <c r="AL117" s="274"/>
      <c r="AM117" s="274"/>
      <c r="AN117" s="274"/>
      <c r="AO117" s="274"/>
      <c r="AP117" s="274"/>
      <c r="AQ117" s="274"/>
      <c r="AR117" s="274"/>
      <c r="AS117" s="274"/>
      <c r="AT117" s="274"/>
      <c r="AU117" s="274"/>
      <c r="AV117" s="274"/>
      <c r="AW117" s="274"/>
      <c r="AX117" s="274"/>
      <c r="AY117" s="274"/>
      <c r="AZ117" s="274"/>
      <c r="BA117" s="274"/>
      <c r="BB117" s="274"/>
      <c r="BC117" s="274"/>
      <c r="BD117" s="274"/>
      <c r="BE117" s="274"/>
      <c r="BF117" s="274"/>
      <c r="BG117" s="274"/>
      <c r="BH117" s="274"/>
      <c r="BI117" s="274"/>
      <c r="BJ117" s="274"/>
      <c r="BK117" s="274"/>
      <c r="BL117" s="274"/>
      <c r="BM117" s="274"/>
      <c r="BN117" s="274"/>
      <c r="BO117" s="274"/>
      <c r="BP117" s="274"/>
      <c r="BQ117" s="274"/>
      <c r="BR117" s="274"/>
      <c r="BS117" s="274"/>
      <c r="BT117" s="274"/>
      <c r="BU117" s="274"/>
      <c r="BV117" s="274"/>
      <c r="BW117" s="274"/>
      <c r="BX117" s="274"/>
      <c r="BY117" s="274"/>
      <c r="BZ117" s="274"/>
      <c r="CA117" s="274"/>
      <c r="CB117" s="274"/>
      <c r="CC117" s="274"/>
      <c r="CD117" s="274"/>
      <c r="CE117" s="274"/>
      <c r="CF117" s="274"/>
      <c r="CG117" s="274"/>
      <c r="CH117" s="274"/>
      <c r="CI117" s="274"/>
      <c r="CJ117" s="274"/>
      <c r="CK117" s="274"/>
      <c r="CL117" s="274"/>
      <c r="CM117" s="274"/>
      <c r="CN117" s="274"/>
      <c r="CO117" s="274"/>
      <c r="CP117" s="274"/>
      <c r="CQ117" s="274"/>
      <c r="CR117" s="274"/>
      <c r="CS117" s="274"/>
      <c r="CT117" s="274"/>
      <c r="CU117" s="274"/>
      <c r="CV117" s="274"/>
      <c r="CW117" s="274"/>
      <c r="CX117" s="274"/>
      <c r="CY117" s="274"/>
      <c r="CZ117" s="274"/>
      <c r="DA117" s="274"/>
      <c r="DB117" s="274"/>
      <c r="DC117" s="274"/>
      <c r="DD117" s="274"/>
      <c r="DE117" s="274"/>
      <c r="DF117" s="274"/>
      <c r="DG117" s="274"/>
      <c r="DH117" s="274"/>
      <c r="DI117" s="274"/>
      <c r="DJ117" s="274"/>
      <c r="DK117" s="274"/>
      <c r="DL117" s="274"/>
      <c r="DM117" s="274"/>
      <c r="DN117" s="274"/>
      <c r="DO117" s="274"/>
      <c r="DP117" s="274"/>
      <c r="DQ117" s="274"/>
      <c r="DR117" s="274"/>
      <c r="DS117" s="274"/>
      <c r="DT117" s="274"/>
      <c r="DU117" s="274"/>
      <c r="DV117" s="274"/>
      <c r="DW117" s="274"/>
      <c r="DX117" s="274"/>
      <c r="DY117" s="274"/>
      <c r="DZ117" s="274"/>
      <c r="EA117" s="274"/>
      <c r="EB117" s="274"/>
      <c r="EC117" s="274"/>
      <c r="ED117" s="274"/>
      <c r="EE117" s="274"/>
      <c r="EF117" s="274"/>
      <c r="EG117" s="274"/>
      <c r="EH117" s="274"/>
      <c r="EI117" s="274"/>
      <c r="EJ117" s="274"/>
      <c r="EK117" s="274"/>
      <c r="EL117" s="274"/>
      <c r="EM117" s="274"/>
      <c r="EN117" s="274"/>
      <c r="EO117" s="274"/>
      <c r="EP117" s="274"/>
      <c r="EQ117" s="274"/>
      <c r="ER117" s="274"/>
      <c r="ES117" s="274"/>
      <c r="ET117" s="274"/>
      <c r="EU117" s="274"/>
      <c r="EV117" s="274"/>
      <c r="EW117" s="274"/>
      <c r="EX117" s="274"/>
      <c r="EY117" s="274"/>
      <c r="EZ117" s="274"/>
      <c r="FA117" s="274"/>
      <c r="FB117" s="274"/>
      <c r="FC117" s="274"/>
      <c r="FD117" s="274"/>
      <c r="FE117" s="274"/>
      <c r="FF117" s="274"/>
      <c r="FG117" s="274"/>
      <c r="FH117" s="274"/>
      <c r="FI117" s="274"/>
      <c r="FJ117" s="274"/>
      <c r="FK117" s="274"/>
      <c r="FL117" s="274"/>
      <c r="FM117" s="274"/>
      <c r="FN117" s="274"/>
      <c r="FO117" s="274"/>
      <c r="FP117" s="274"/>
      <c r="FQ117" s="274"/>
      <c r="FR117" s="274"/>
      <c r="FS117" s="274"/>
      <c r="FT117" s="274"/>
      <c r="FU117" s="274"/>
      <c r="FV117" s="274"/>
      <c r="FW117" s="274"/>
      <c r="FX117" s="274"/>
      <c r="FY117" s="274"/>
      <c r="FZ117" s="274"/>
      <c r="GA117" s="274"/>
      <c r="GB117" s="274"/>
      <c r="GC117" s="274"/>
      <c r="GD117" s="274"/>
      <c r="GE117" s="274"/>
      <c r="GF117" s="274"/>
      <c r="GG117" s="274"/>
      <c r="GH117" s="274"/>
      <c r="GI117" s="274"/>
      <c r="GJ117" s="274"/>
      <c r="GK117" s="274"/>
      <c r="GL117" s="274"/>
      <c r="GM117" s="274"/>
      <c r="GN117" s="274"/>
      <c r="GO117" s="274"/>
      <c r="GP117" s="274"/>
      <c r="GQ117" s="274"/>
      <c r="GR117" s="274"/>
      <c r="GS117" s="274"/>
      <c r="GT117" s="274"/>
      <c r="GU117" s="274"/>
      <c r="GV117" s="274"/>
      <c r="GW117" s="274"/>
      <c r="GX117" s="274"/>
      <c r="GY117" s="274"/>
      <c r="GZ117" s="274"/>
      <c r="HA117" s="274"/>
      <c r="HB117" s="274"/>
      <c r="HC117" s="274"/>
      <c r="HD117" s="274"/>
      <c r="HE117" s="274"/>
      <c r="HF117" s="274"/>
      <c r="HG117" s="274"/>
      <c r="HH117" s="274"/>
      <c r="HI117" s="274"/>
      <c r="HJ117" s="274"/>
      <c r="HK117" s="274"/>
      <c r="HL117" s="274"/>
      <c r="HM117" s="274"/>
      <c r="HN117" s="274"/>
      <c r="HO117" s="274"/>
      <c r="HP117" s="274"/>
      <c r="HQ117" s="274"/>
      <c r="HR117" s="274"/>
      <c r="HS117" s="274"/>
      <c r="HT117" s="274"/>
      <c r="HU117" s="274"/>
      <c r="HV117" s="274"/>
      <c r="HW117" s="274"/>
      <c r="HX117" s="274"/>
      <c r="HY117" s="274"/>
      <c r="HZ117" s="274"/>
      <c r="IA117" s="274"/>
      <c r="IB117" s="274"/>
      <c r="IC117" s="274"/>
      <c r="ID117" s="274"/>
      <c r="IE117" s="274"/>
      <c r="IF117" s="274"/>
      <c r="IG117" s="274"/>
      <c r="IH117" s="274"/>
      <c r="II117" s="274"/>
      <c r="IJ117" s="274"/>
      <c r="IK117" s="274"/>
      <c r="IL117" s="274"/>
      <c r="IM117" s="274"/>
      <c r="IN117" s="274"/>
      <c r="IO117" s="274"/>
      <c r="IP117" s="274"/>
      <c r="IQ117" s="274"/>
      <c r="IR117" s="274"/>
      <c r="IS117" s="274"/>
      <c r="IT117" s="274"/>
    </row>
    <row r="118" spans="1:254" customFormat="1" ht="13.8" x14ac:dyDescent="0.25">
      <c r="B118" s="411" t="s">
        <v>142</v>
      </c>
      <c r="C118" s="412"/>
      <c r="D118" s="413"/>
      <c r="E118" s="727"/>
      <c r="F118" s="728"/>
      <c r="G118" s="414"/>
      <c r="H118" s="291"/>
      <c r="I118" s="274"/>
      <c r="J118" s="272"/>
      <c r="K118" s="272"/>
      <c r="L118" s="272"/>
      <c r="M118" s="272"/>
      <c r="N118" s="272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I118" s="274"/>
      <c r="AJ118" s="274"/>
      <c r="AK118" s="274"/>
      <c r="AL118" s="274"/>
      <c r="AM118" s="274"/>
      <c r="AN118" s="274"/>
      <c r="AO118" s="274"/>
      <c r="AP118" s="274"/>
      <c r="AQ118" s="274"/>
      <c r="AR118" s="274"/>
      <c r="AS118" s="274"/>
      <c r="AT118" s="274"/>
      <c r="AU118" s="274"/>
      <c r="AV118" s="274"/>
      <c r="AW118" s="274"/>
      <c r="AX118" s="274"/>
      <c r="AY118" s="274"/>
      <c r="AZ118" s="274"/>
      <c r="BA118" s="274"/>
      <c r="BB118" s="274"/>
      <c r="BC118" s="274"/>
      <c r="BD118" s="274"/>
      <c r="BE118" s="274"/>
      <c r="BF118" s="274"/>
      <c r="BG118" s="274"/>
      <c r="BH118" s="274"/>
      <c r="BI118" s="274"/>
      <c r="BJ118" s="274"/>
      <c r="BK118" s="274"/>
      <c r="BL118" s="274"/>
      <c r="BM118" s="274"/>
      <c r="BN118" s="274"/>
      <c r="BO118" s="274"/>
      <c r="BP118" s="274"/>
      <c r="BQ118" s="274"/>
      <c r="BR118" s="274"/>
      <c r="BS118" s="274"/>
      <c r="BT118" s="274"/>
      <c r="BU118" s="274"/>
      <c r="BV118" s="274"/>
      <c r="BW118" s="274"/>
      <c r="BX118" s="274"/>
      <c r="BY118" s="274"/>
      <c r="BZ118" s="274"/>
      <c r="CA118" s="274"/>
      <c r="CB118" s="274"/>
      <c r="CC118" s="274"/>
      <c r="CD118" s="274"/>
      <c r="CE118" s="274"/>
      <c r="CF118" s="274"/>
      <c r="CG118" s="274"/>
      <c r="CH118" s="274"/>
      <c r="CI118" s="274"/>
      <c r="CJ118" s="274"/>
      <c r="CK118" s="274"/>
      <c r="CL118" s="274"/>
      <c r="CM118" s="274"/>
      <c r="CN118" s="274"/>
      <c r="CO118" s="274"/>
      <c r="CP118" s="274"/>
      <c r="CQ118" s="274"/>
      <c r="CR118" s="274"/>
      <c r="CS118" s="274"/>
      <c r="CT118" s="274"/>
      <c r="CU118" s="274"/>
      <c r="CV118" s="274"/>
      <c r="CW118" s="274"/>
      <c r="CX118" s="274"/>
      <c r="CY118" s="274"/>
      <c r="CZ118" s="274"/>
      <c r="DA118" s="274"/>
      <c r="DB118" s="274"/>
      <c r="DC118" s="274"/>
      <c r="DD118" s="274"/>
      <c r="DE118" s="274"/>
      <c r="DF118" s="274"/>
      <c r="DG118" s="274"/>
      <c r="DH118" s="274"/>
      <c r="DI118" s="274"/>
      <c r="DJ118" s="274"/>
      <c r="DK118" s="274"/>
      <c r="DL118" s="274"/>
      <c r="DM118" s="274"/>
      <c r="DN118" s="274"/>
      <c r="DO118" s="274"/>
      <c r="DP118" s="274"/>
      <c r="DQ118" s="274"/>
      <c r="DR118" s="274"/>
      <c r="DS118" s="274"/>
      <c r="DT118" s="274"/>
      <c r="DU118" s="274"/>
      <c r="DV118" s="274"/>
      <c r="DW118" s="274"/>
      <c r="DX118" s="274"/>
      <c r="DY118" s="274"/>
      <c r="DZ118" s="274"/>
      <c r="EA118" s="274"/>
      <c r="EB118" s="274"/>
      <c r="EC118" s="274"/>
      <c r="ED118" s="274"/>
      <c r="EE118" s="274"/>
      <c r="EF118" s="274"/>
      <c r="EG118" s="274"/>
      <c r="EH118" s="274"/>
      <c r="EI118" s="274"/>
      <c r="EJ118" s="274"/>
      <c r="EK118" s="274"/>
      <c r="EL118" s="274"/>
      <c r="EM118" s="274"/>
      <c r="EN118" s="274"/>
      <c r="EO118" s="274"/>
      <c r="EP118" s="274"/>
      <c r="EQ118" s="274"/>
      <c r="ER118" s="274"/>
      <c r="ES118" s="274"/>
      <c r="ET118" s="274"/>
      <c r="EU118" s="274"/>
      <c r="EV118" s="274"/>
      <c r="EW118" s="274"/>
      <c r="EX118" s="274"/>
      <c r="EY118" s="274"/>
      <c r="EZ118" s="274"/>
      <c r="FA118" s="274"/>
      <c r="FB118" s="274"/>
      <c r="FC118" s="274"/>
      <c r="FD118" s="274"/>
      <c r="FE118" s="274"/>
      <c r="FF118" s="274"/>
      <c r="FG118" s="274"/>
      <c r="FH118" s="274"/>
      <c r="FI118" s="274"/>
      <c r="FJ118" s="274"/>
      <c r="FK118" s="274"/>
      <c r="FL118" s="274"/>
      <c r="FM118" s="274"/>
      <c r="FN118" s="274"/>
      <c r="FO118" s="274"/>
      <c r="FP118" s="274"/>
      <c r="FQ118" s="274"/>
      <c r="FR118" s="274"/>
      <c r="FS118" s="274"/>
      <c r="FT118" s="274"/>
      <c r="FU118" s="274"/>
      <c r="FV118" s="274"/>
      <c r="FW118" s="274"/>
      <c r="FX118" s="274"/>
      <c r="FY118" s="274"/>
      <c r="FZ118" s="274"/>
      <c r="GA118" s="274"/>
      <c r="GB118" s="274"/>
      <c r="GC118" s="274"/>
      <c r="GD118" s="274"/>
      <c r="GE118" s="274"/>
      <c r="GF118" s="274"/>
      <c r="GG118" s="274"/>
      <c r="GH118" s="274"/>
      <c r="GI118" s="274"/>
      <c r="GJ118" s="274"/>
      <c r="GK118" s="274"/>
      <c r="GL118" s="274"/>
      <c r="GM118" s="274"/>
      <c r="GN118" s="274"/>
      <c r="GO118" s="274"/>
      <c r="GP118" s="274"/>
      <c r="GQ118" s="274"/>
      <c r="GR118" s="274"/>
      <c r="GS118" s="274"/>
      <c r="GT118" s="274"/>
      <c r="GU118" s="274"/>
      <c r="GV118" s="274"/>
      <c r="GW118" s="274"/>
      <c r="GX118" s="274"/>
      <c r="GY118" s="274"/>
      <c r="GZ118" s="274"/>
      <c r="HA118" s="274"/>
      <c r="HB118" s="274"/>
      <c r="HC118" s="274"/>
      <c r="HD118" s="274"/>
      <c r="HE118" s="274"/>
      <c r="HF118" s="274"/>
      <c r="HG118" s="274"/>
      <c r="HH118" s="274"/>
      <c r="HI118" s="274"/>
      <c r="HJ118" s="274"/>
      <c r="HK118" s="274"/>
      <c r="HL118" s="274"/>
      <c r="HM118" s="274"/>
      <c r="HN118" s="274"/>
      <c r="HO118" s="274"/>
      <c r="HP118" s="274"/>
      <c r="HQ118" s="274"/>
      <c r="HR118" s="274"/>
      <c r="HS118" s="274"/>
      <c r="HT118" s="274"/>
      <c r="HU118" s="274"/>
      <c r="HV118" s="274"/>
      <c r="HW118" s="274"/>
      <c r="HX118" s="274"/>
      <c r="HY118" s="274"/>
      <c r="HZ118" s="274"/>
      <c r="IA118" s="274"/>
      <c r="IB118" s="274"/>
      <c r="IC118" s="274"/>
      <c r="ID118" s="274"/>
      <c r="IE118" s="274"/>
      <c r="IF118" s="274"/>
      <c r="IG118" s="274"/>
      <c r="IH118" s="274"/>
      <c r="II118" s="274"/>
      <c r="IJ118" s="274"/>
      <c r="IK118" s="274"/>
      <c r="IL118" s="274"/>
      <c r="IM118" s="274"/>
      <c r="IN118" s="274"/>
      <c r="IO118" s="274"/>
      <c r="IP118" s="274"/>
      <c r="IQ118" s="274"/>
      <c r="IR118" s="274"/>
      <c r="IS118" s="274"/>
      <c r="IT118" s="274"/>
    </row>
    <row r="119" spans="1:254" customFormat="1" ht="13.8" x14ac:dyDescent="0.25">
      <c r="B119" s="415" t="s">
        <v>87</v>
      </c>
      <c r="C119" s="416">
        <f>IF('7990NTP-P'!E50&gt;0,'7990NTP-P'!E50-'7990NTP-P'!C50-'7990NTP-P'!D50,0)</f>
        <v>0</v>
      </c>
      <c r="D119" s="417">
        <f>E119+F119+G119</f>
        <v>0</v>
      </c>
      <c r="E119" s="418">
        <f>$C$15+$C$18+$C$20+$C$23+$C$26+$C$29+$C$32+$C$35+$C$38+$C$41+$C$44+$C$47+$C$50+$C$53+$C$56+$C$59+$C$62+$C$65+$C$71+$C$87+$C$96+C93+C90+C68</f>
        <v>0</v>
      </c>
      <c r="F119" s="419">
        <f>$C$16+$C$21+$C$24+$C$27+$C$30+$C$63+C48+C51+C54+C57+C66+C69+C88+C91+C94+C97</f>
        <v>0</v>
      </c>
      <c r="G119" s="419">
        <f>$C$60+$C$74+$C$76+$C$78+$C$80+$C$83+$C$85+C82+C33+C36+C39+C42+C45+C72</f>
        <v>0</v>
      </c>
      <c r="H119" s="37"/>
      <c r="I119" s="274"/>
      <c r="J119" s="272"/>
      <c r="K119" s="272"/>
      <c r="L119" s="272"/>
      <c r="M119" s="272"/>
      <c r="N119" s="272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I119" s="274"/>
      <c r="AJ119" s="274"/>
      <c r="AK119" s="274"/>
      <c r="AL119" s="274"/>
      <c r="AM119" s="274"/>
      <c r="AN119" s="274"/>
      <c r="AO119" s="274"/>
      <c r="AP119" s="274"/>
      <c r="AQ119" s="274"/>
      <c r="AR119" s="274"/>
      <c r="AS119" s="274"/>
      <c r="AT119" s="274"/>
      <c r="AU119" s="274"/>
      <c r="AV119" s="274"/>
      <c r="AW119" s="274"/>
      <c r="AX119" s="274"/>
      <c r="AY119" s="274"/>
      <c r="AZ119" s="274"/>
      <c r="BA119" s="274"/>
      <c r="BB119" s="274"/>
      <c r="BC119" s="274"/>
      <c r="BD119" s="274"/>
      <c r="BE119" s="274"/>
      <c r="BF119" s="274"/>
      <c r="BG119" s="274"/>
      <c r="BH119" s="274"/>
      <c r="BI119" s="274"/>
      <c r="BJ119" s="274"/>
      <c r="BK119" s="274"/>
      <c r="BL119" s="274"/>
      <c r="BM119" s="274"/>
      <c r="BN119" s="274"/>
      <c r="BO119" s="274"/>
      <c r="BP119" s="274"/>
      <c r="BQ119" s="274"/>
      <c r="BR119" s="274"/>
      <c r="BS119" s="274"/>
      <c r="BT119" s="274"/>
      <c r="BU119" s="274"/>
      <c r="BV119" s="274"/>
      <c r="BW119" s="274"/>
      <c r="BX119" s="274"/>
      <c r="BY119" s="274"/>
      <c r="BZ119" s="274"/>
      <c r="CA119" s="274"/>
      <c r="CB119" s="274"/>
      <c r="CC119" s="274"/>
      <c r="CD119" s="274"/>
      <c r="CE119" s="274"/>
      <c r="CF119" s="274"/>
      <c r="CG119" s="274"/>
      <c r="CH119" s="274"/>
      <c r="CI119" s="274"/>
      <c r="CJ119" s="274"/>
      <c r="CK119" s="274"/>
      <c r="CL119" s="274"/>
      <c r="CM119" s="274"/>
      <c r="CN119" s="274"/>
      <c r="CO119" s="274"/>
      <c r="CP119" s="274"/>
      <c r="CQ119" s="274"/>
      <c r="CR119" s="274"/>
      <c r="CS119" s="274"/>
      <c r="CT119" s="274"/>
      <c r="CU119" s="274"/>
      <c r="CV119" s="274"/>
      <c r="CW119" s="274"/>
      <c r="CX119" s="274"/>
      <c r="CY119" s="274"/>
      <c r="CZ119" s="274"/>
      <c r="DA119" s="274"/>
      <c r="DB119" s="274"/>
      <c r="DC119" s="274"/>
      <c r="DD119" s="274"/>
      <c r="DE119" s="274"/>
      <c r="DF119" s="274"/>
      <c r="DG119" s="274"/>
      <c r="DH119" s="274"/>
      <c r="DI119" s="274"/>
      <c r="DJ119" s="274"/>
      <c r="DK119" s="274"/>
      <c r="DL119" s="274"/>
      <c r="DM119" s="274"/>
      <c r="DN119" s="274"/>
      <c r="DO119" s="274"/>
      <c r="DP119" s="274"/>
      <c r="DQ119" s="274"/>
      <c r="DR119" s="274"/>
      <c r="DS119" s="274"/>
      <c r="DT119" s="274"/>
      <c r="DU119" s="274"/>
      <c r="DV119" s="274"/>
      <c r="DW119" s="274"/>
      <c r="DX119" s="274"/>
      <c r="DY119" s="274"/>
      <c r="DZ119" s="274"/>
      <c r="EA119" s="274"/>
      <c r="EB119" s="274"/>
      <c r="EC119" s="274"/>
      <c r="ED119" s="274"/>
      <c r="EE119" s="274"/>
      <c r="EF119" s="274"/>
      <c r="EG119" s="274"/>
      <c r="EH119" s="274"/>
      <c r="EI119" s="274"/>
      <c r="EJ119" s="274"/>
      <c r="EK119" s="274"/>
      <c r="EL119" s="274"/>
      <c r="EM119" s="274"/>
      <c r="EN119" s="274"/>
      <c r="EO119" s="274"/>
      <c r="EP119" s="274"/>
      <c r="EQ119" s="274"/>
      <c r="ER119" s="274"/>
      <c r="ES119" s="274"/>
      <c r="ET119" s="274"/>
      <c r="EU119" s="274"/>
      <c r="EV119" s="274"/>
      <c r="EW119" s="274"/>
      <c r="EX119" s="274"/>
      <c r="EY119" s="274"/>
      <c r="EZ119" s="274"/>
      <c r="FA119" s="274"/>
      <c r="FB119" s="274"/>
      <c r="FC119" s="274"/>
      <c r="FD119" s="274"/>
      <c r="FE119" s="274"/>
      <c r="FF119" s="274"/>
      <c r="FG119" s="274"/>
      <c r="FH119" s="274"/>
      <c r="FI119" s="274"/>
      <c r="FJ119" s="274"/>
      <c r="FK119" s="274"/>
      <c r="FL119" s="274"/>
      <c r="FM119" s="274"/>
      <c r="FN119" s="274"/>
      <c r="FO119" s="274"/>
      <c r="FP119" s="274"/>
      <c r="FQ119" s="274"/>
      <c r="FR119" s="274"/>
      <c r="FS119" s="274"/>
      <c r="FT119" s="274"/>
      <c r="FU119" s="274"/>
      <c r="FV119" s="274"/>
      <c r="FW119" s="274"/>
      <c r="FX119" s="274"/>
      <c r="FY119" s="274"/>
      <c r="FZ119" s="274"/>
      <c r="GA119" s="274"/>
      <c r="GB119" s="274"/>
      <c r="GC119" s="274"/>
      <c r="GD119" s="274"/>
      <c r="GE119" s="274"/>
      <c r="GF119" s="274"/>
      <c r="GG119" s="274"/>
      <c r="GH119" s="274"/>
      <c r="GI119" s="274"/>
      <c r="GJ119" s="274"/>
      <c r="GK119" s="274"/>
      <c r="GL119" s="274"/>
      <c r="GM119" s="274"/>
      <c r="GN119" s="274"/>
      <c r="GO119" s="274"/>
      <c r="GP119" s="274"/>
      <c r="GQ119" s="274"/>
      <c r="GR119" s="274"/>
      <c r="GS119" s="274"/>
      <c r="GT119" s="274"/>
      <c r="GU119" s="274"/>
      <c r="GV119" s="274"/>
      <c r="GW119" s="274"/>
      <c r="GX119" s="274"/>
      <c r="GY119" s="274"/>
      <c r="GZ119" s="274"/>
      <c r="HA119" s="274"/>
      <c r="HB119" s="274"/>
      <c r="HC119" s="274"/>
      <c r="HD119" s="274"/>
      <c r="HE119" s="274"/>
      <c r="HF119" s="274"/>
      <c r="HG119" s="274"/>
      <c r="HH119" s="274"/>
      <c r="HI119" s="274"/>
      <c r="HJ119" s="274"/>
      <c r="HK119" s="274"/>
      <c r="HL119" s="274"/>
      <c r="HM119" s="274"/>
      <c r="HN119" s="274"/>
      <c r="HO119" s="274"/>
      <c r="HP119" s="274"/>
      <c r="HQ119" s="274"/>
      <c r="HR119" s="274"/>
      <c r="HS119" s="274"/>
      <c r="HT119" s="274"/>
      <c r="HU119" s="274"/>
      <c r="HV119" s="274"/>
      <c r="HW119" s="274"/>
      <c r="HX119" s="274"/>
      <c r="HY119" s="274"/>
      <c r="HZ119" s="274"/>
      <c r="IA119" s="274"/>
      <c r="IB119" s="274"/>
      <c r="IC119" s="274"/>
      <c r="ID119" s="274"/>
      <c r="IE119" s="274"/>
      <c r="IF119" s="274"/>
      <c r="IG119" s="274"/>
      <c r="IH119" s="274"/>
      <c r="II119" s="274"/>
      <c r="IJ119" s="274"/>
      <c r="IK119" s="274"/>
      <c r="IL119" s="274"/>
      <c r="IM119" s="274"/>
      <c r="IN119" s="274"/>
      <c r="IO119" s="274"/>
      <c r="IP119" s="274"/>
      <c r="IQ119" s="274"/>
      <c r="IR119" s="274"/>
      <c r="IS119" s="274"/>
      <c r="IT119" s="274"/>
    </row>
    <row r="120" spans="1:254" customFormat="1" ht="13.8" x14ac:dyDescent="0.25">
      <c r="B120" s="420" t="s">
        <v>295</v>
      </c>
      <c r="C120" s="416">
        <f>IF('7990NTP-P'!E51&gt;0,'7990NTP-P'!E51-'7990NTP-P'!C51-'7990NTP-P'!D51,0)</f>
        <v>0</v>
      </c>
      <c r="D120" s="417">
        <f t="shared" ref="D120:D124" si="0">E120+F120+G120</f>
        <v>0</v>
      </c>
      <c r="E120" s="418">
        <f>$E$15+$E$18+$E$20+$E$23+$E$26+$E$29+$E$32+$E$35+$E$38+$E$41+$E$44+$E$47+$E$50+$E$53+$E$56+$E$59+$E$62+$E$65+$E$71+$E$87+$E$96+E93+E90+E68</f>
        <v>0</v>
      </c>
      <c r="F120" s="419">
        <f>$E$16+$E$21+$E$24+$E$27+$E$30+$E$63+E48+E51+E54+E57+E66+E69+E88+E91+E94+E97</f>
        <v>0</v>
      </c>
      <c r="G120" s="419">
        <f>$E$74+$E$76+$E$78+$E$80+$E$83+$E$85+E82+E72+E33+E36+E39+E42+E45+E60</f>
        <v>0</v>
      </c>
      <c r="H120" s="37"/>
      <c r="I120" s="274"/>
      <c r="J120" s="272"/>
      <c r="K120" s="272"/>
      <c r="L120" s="272"/>
      <c r="M120" s="272"/>
      <c r="N120" s="272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I120" s="274"/>
      <c r="AJ120" s="274"/>
      <c r="AK120" s="274"/>
      <c r="AL120" s="274"/>
      <c r="AM120" s="274"/>
      <c r="AN120" s="274"/>
      <c r="AO120" s="274"/>
      <c r="AP120" s="274"/>
      <c r="AQ120" s="274"/>
      <c r="AR120" s="274"/>
      <c r="AS120" s="274"/>
      <c r="AT120" s="274"/>
      <c r="AU120" s="274"/>
      <c r="AV120" s="274"/>
      <c r="AW120" s="274"/>
      <c r="AX120" s="274"/>
      <c r="AY120" s="274"/>
      <c r="AZ120" s="274"/>
      <c r="BA120" s="274"/>
      <c r="BB120" s="274"/>
      <c r="BC120" s="274"/>
      <c r="BD120" s="274"/>
      <c r="BE120" s="274"/>
      <c r="BF120" s="274"/>
      <c r="BG120" s="274"/>
      <c r="BH120" s="274"/>
      <c r="BI120" s="274"/>
      <c r="BJ120" s="274"/>
      <c r="BK120" s="274"/>
      <c r="BL120" s="274"/>
      <c r="BM120" s="274"/>
      <c r="BN120" s="274"/>
      <c r="BO120" s="274"/>
      <c r="BP120" s="274"/>
      <c r="BQ120" s="274"/>
      <c r="BR120" s="274"/>
      <c r="BS120" s="274"/>
      <c r="BT120" s="274"/>
      <c r="BU120" s="274"/>
      <c r="BV120" s="274"/>
      <c r="BW120" s="274"/>
      <c r="BX120" s="274"/>
      <c r="BY120" s="274"/>
      <c r="BZ120" s="274"/>
      <c r="CA120" s="274"/>
      <c r="CB120" s="274"/>
      <c r="CC120" s="274"/>
      <c r="CD120" s="274"/>
      <c r="CE120" s="274"/>
      <c r="CF120" s="274"/>
      <c r="CG120" s="274"/>
      <c r="CH120" s="274"/>
      <c r="CI120" s="274"/>
      <c r="CJ120" s="274"/>
      <c r="CK120" s="274"/>
      <c r="CL120" s="274"/>
      <c r="CM120" s="274"/>
      <c r="CN120" s="274"/>
      <c r="CO120" s="274"/>
      <c r="CP120" s="274"/>
      <c r="CQ120" s="274"/>
      <c r="CR120" s="274"/>
      <c r="CS120" s="274"/>
      <c r="CT120" s="274"/>
      <c r="CU120" s="274"/>
      <c r="CV120" s="274"/>
      <c r="CW120" s="274"/>
      <c r="CX120" s="274"/>
      <c r="CY120" s="274"/>
      <c r="CZ120" s="274"/>
      <c r="DA120" s="274"/>
      <c r="DB120" s="274"/>
      <c r="DC120" s="274"/>
      <c r="DD120" s="274"/>
      <c r="DE120" s="274"/>
      <c r="DF120" s="274"/>
      <c r="DG120" s="274"/>
      <c r="DH120" s="274"/>
      <c r="DI120" s="274"/>
      <c r="DJ120" s="274"/>
      <c r="DK120" s="274"/>
      <c r="DL120" s="274"/>
      <c r="DM120" s="274"/>
      <c r="DN120" s="274"/>
      <c r="DO120" s="274"/>
      <c r="DP120" s="274"/>
      <c r="DQ120" s="274"/>
      <c r="DR120" s="274"/>
      <c r="DS120" s="274"/>
      <c r="DT120" s="274"/>
      <c r="DU120" s="274"/>
      <c r="DV120" s="274"/>
      <c r="DW120" s="274"/>
      <c r="DX120" s="274"/>
      <c r="DY120" s="274"/>
      <c r="DZ120" s="274"/>
      <c r="EA120" s="274"/>
      <c r="EB120" s="274"/>
      <c r="EC120" s="274"/>
      <c r="ED120" s="274"/>
      <c r="EE120" s="274"/>
      <c r="EF120" s="274"/>
      <c r="EG120" s="274"/>
      <c r="EH120" s="274"/>
      <c r="EI120" s="274"/>
      <c r="EJ120" s="274"/>
      <c r="EK120" s="274"/>
      <c r="EL120" s="274"/>
      <c r="EM120" s="274"/>
      <c r="EN120" s="274"/>
      <c r="EO120" s="274"/>
      <c r="EP120" s="274"/>
      <c r="EQ120" s="274"/>
      <c r="ER120" s="274"/>
      <c r="ES120" s="274"/>
      <c r="ET120" s="274"/>
      <c r="EU120" s="274"/>
      <c r="EV120" s="274"/>
      <c r="EW120" s="274"/>
      <c r="EX120" s="274"/>
      <c r="EY120" s="274"/>
      <c r="EZ120" s="274"/>
      <c r="FA120" s="274"/>
      <c r="FB120" s="274"/>
      <c r="FC120" s="274"/>
      <c r="FD120" s="274"/>
      <c r="FE120" s="274"/>
      <c r="FF120" s="274"/>
      <c r="FG120" s="274"/>
      <c r="FH120" s="274"/>
      <c r="FI120" s="274"/>
      <c r="FJ120" s="274"/>
      <c r="FK120" s="274"/>
      <c r="FL120" s="274"/>
      <c r="FM120" s="274"/>
      <c r="FN120" s="274"/>
      <c r="FO120" s="274"/>
      <c r="FP120" s="274"/>
      <c r="FQ120" s="274"/>
      <c r="FR120" s="274"/>
      <c r="FS120" s="274"/>
      <c r="FT120" s="274"/>
      <c r="FU120" s="274"/>
      <c r="FV120" s="274"/>
      <c r="FW120" s="274"/>
      <c r="FX120" s="274"/>
      <c r="FY120" s="274"/>
      <c r="FZ120" s="274"/>
      <c r="GA120" s="274"/>
      <c r="GB120" s="274"/>
      <c r="GC120" s="274"/>
      <c r="GD120" s="274"/>
      <c r="GE120" s="274"/>
      <c r="GF120" s="274"/>
      <c r="GG120" s="274"/>
      <c r="GH120" s="274"/>
      <c r="GI120" s="274"/>
      <c r="GJ120" s="274"/>
      <c r="GK120" s="274"/>
      <c r="GL120" s="274"/>
      <c r="GM120" s="274"/>
      <c r="GN120" s="274"/>
      <c r="GO120" s="274"/>
      <c r="GP120" s="274"/>
      <c r="GQ120" s="274"/>
      <c r="GR120" s="274"/>
      <c r="GS120" s="274"/>
      <c r="GT120" s="274"/>
      <c r="GU120" s="274"/>
      <c r="GV120" s="274"/>
      <c r="GW120" s="274"/>
      <c r="GX120" s="274"/>
      <c r="GY120" s="274"/>
      <c r="GZ120" s="274"/>
      <c r="HA120" s="274"/>
      <c r="HB120" s="274"/>
      <c r="HC120" s="274"/>
      <c r="HD120" s="274"/>
      <c r="HE120" s="274"/>
      <c r="HF120" s="274"/>
      <c r="HG120" s="274"/>
      <c r="HH120" s="274"/>
      <c r="HI120" s="274"/>
      <c r="HJ120" s="274"/>
      <c r="HK120" s="274"/>
      <c r="HL120" s="274"/>
      <c r="HM120" s="274"/>
      <c r="HN120" s="274"/>
      <c r="HO120" s="274"/>
      <c r="HP120" s="274"/>
      <c r="HQ120" s="274"/>
      <c r="HR120" s="274"/>
      <c r="HS120" s="274"/>
      <c r="HT120" s="274"/>
      <c r="HU120" s="274"/>
      <c r="HV120" s="274"/>
      <c r="HW120" s="274"/>
      <c r="HX120" s="274"/>
      <c r="HY120" s="274"/>
      <c r="HZ120" s="274"/>
      <c r="IA120" s="274"/>
      <c r="IB120" s="274"/>
      <c r="IC120" s="274"/>
      <c r="ID120" s="274"/>
      <c r="IE120" s="274"/>
      <c r="IF120" s="274"/>
      <c r="IG120" s="274"/>
      <c r="IH120" s="274"/>
      <c r="II120" s="274"/>
      <c r="IJ120" s="274"/>
      <c r="IK120" s="274"/>
      <c r="IL120" s="274"/>
      <c r="IM120" s="274"/>
      <c r="IN120" s="274"/>
      <c r="IO120" s="274"/>
      <c r="IP120" s="274"/>
      <c r="IQ120" s="274"/>
      <c r="IR120" s="274"/>
      <c r="IS120" s="274"/>
      <c r="IT120" s="274"/>
    </row>
    <row r="121" spans="1:254" customFormat="1" ht="13.8" x14ac:dyDescent="0.25">
      <c r="B121" s="420" t="s">
        <v>296</v>
      </c>
      <c r="C121" s="416">
        <f>IF('7990NTP-P'!E52&gt;0,'7990NTP-P'!E52-'7990NTP-P'!C52-'7990NTP-P'!D52,0)</f>
        <v>0</v>
      </c>
      <c r="D121" s="417">
        <f t="shared" si="0"/>
        <v>0</v>
      </c>
      <c r="E121" s="418">
        <f>$G$15+$G$18+$G$20+$G$23+$G$26+$G$29+$G$32+$G$35+$G$38+$G$41+$G$44+$G$47+$G$50+$G$53+$G$56+$G$59+$G$62+$G$65+$G$71+$G$87+$G$96+G90+G93+G68</f>
        <v>0</v>
      </c>
      <c r="F121" s="419">
        <f>$G$16+$G$21+$G$24+$G$27+$G$63+G48+G51+G54+G57+G66+G69+G88+G91+G94+G97+G30</f>
        <v>0</v>
      </c>
      <c r="G121" s="419">
        <f>$G$74+$G$76+$G$78+$G$80+$G$83+$G$85+G82+G33+G36+G39+G42+G72+G60+G45</f>
        <v>0</v>
      </c>
      <c r="H121" s="37"/>
      <c r="I121" s="274"/>
      <c r="J121" s="272"/>
      <c r="K121" s="272"/>
      <c r="L121" s="272"/>
      <c r="M121" s="272"/>
      <c r="N121" s="272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I121" s="274"/>
      <c r="AJ121" s="274"/>
      <c r="AK121" s="274"/>
      <c r="AL121" s="274"/>
      <c r="AM121" s="274"/>
      <c r="AN121" s="274"/>
      <c r="AO121" s="274"/>
      <c r="AP121" s="274"/>
      <c r="AQ121" s="274"/>
      <c r="AR121" s="274"/>
      <c r="AS121" s="274"/>
      <c r="AT121" s="274"/>
      <c r="AU121" s="274"/>
      <c r="AV121" s="274"/>
      <c r="AW121" s="274"/>
      <c r="AX121" s="274"/>
      <c r="AY121" s="274"/>
      <c r="AZ121" s="274"/>
      <c r="BA121" s="274"/>
      <c r="BB121" s="274"/>
      <c r="BC121" s="274"/>
      <c r="BD121" s="274"/>
      <c r="BE121" s="274"/>
      <c r="BF121" s="274"/>
      <c r="BG121" s="274"/>
      <c r="BH121" s="274"/>
      <c r="BI121" s="274"/>
      <c r="BJ121" s="274"/>
      <c r="BK121" s="274"/>
      <c r="BL121" s="274"/>
      <c r="BM121" s="274"/>
      <c r="BN121" s="274"/>
      <c r="BO121" s="274"/>
      <c r="BP121" s="274"/>
      <c r="BQ121" s="274"/>
      <c r="BR121" s="274"/>
      <c r="BS121" s="274"/>
      <c r="BT121" s="274"/>
      <c r="BU121" s="274"/>
      <c r="BV121" s="274"/>
      <c r="BW121" s="274"/>
      <c r="BX121" s="274"/>
      <c r="BY121" s="274"/>
      <c r="BZ121" s="274"/>
      <c r="CA121" s="274"/>
      <c r="CB121" s="274"/>
      <c r="CC121" s="274"/>
      <c r="CD121" s="274"/>
      <c r="CE121" s="274"/>
      <c r="CF121" s="274"/>
      <c r="CG121" s="274"/>
      <c r="CH121" s="274"/>
      <c r="CI121" s="274"/>
      <c r="CJ121" s="274"/>
      <c r="CK121" s="274"/>
      <c r="CL121" s="274"/>
      <c r="CM121" s="274"/>
      <c r="CN121" s="274"/>
      <c r="CO121" s="274"/>
      <c r="CP121" s="274"/>
      <c r="CQ121" s="274"/>
      <c r="CR121" s="274"/>
      <c r="CS121" s="274"/>
      <c r="CT121" s="274"/>
      <c r="CU121" s="274"/>
      <c r="CV121" s="274"/>
      <c r="CW121" s="274"/>
      <c r="CX121" s="274"/>
      <c r="CY121" s="274"/>
      <c r="CZ121" s="274"/>
      <c r="DA121" s="274"/>
      <c r="DB121" s="274"/>
      <c r="DC121" s="274"/>
      <c r="DD121" s="274"/>
      <c r="DE121" s="274"/>
      <c r="DF121" s="274"/>
      <c r="DG121" s="274"/>
      <c r="DH121" s="274"/>
      <c r="DI121" s="274"/>
      <c r="DJ121" s="274"/>
      <c r="DK121" s="274"/>
      <c r="DL121" s="274"/>
      <c r="DM121" s="274"/>
      <c r="DN121" s="274"/>
      <c r="DO121" s="274"/>
      <c r="DP121" s="274"/>
      <c r="DQ121" s="274"/>
      <c r="DR121" s="274"/>
      <c r="DS121" s="274"/>
      <c r="DT121" s="274"/>
      <c r="DU121" s="274"/>
      <c r="DV121" s="274"/>
      <c r="DW121" s="274"/>
      <c r="DX121" s="274"/>
      <c r="DY121" s="274"/>
      <c r="DZ121" s="274"/>
      <c r="EA121" s="274"/>
      <c r="EB121" s="274"/>
      <c r="EC121" s="274"/>
      <c r="ED121" s="274"/>
      <c r="EE121" s="274"/>
      <c r="EF121" s="274"/>
      <c r="EG121" s="274"/>
      <c r="EH121" s="274"/>
      <c r="EI121" s="274"/>
      <c r="EJ121" s="274"/>
      <c r="EK121" s="274"/>
      <c r="EL121" s="274"/>
      <c r="EM121" s="274"/>
      <c r="EN121" s="274"/>
      <c r="EO121" s="274"/>
      <c r="EP121" s="274"/>
      <c r="EQ121" s="274"/>
      <c r="ER121" s="274"/>
      <c r="ES121" s="274"/>
      <c r="ET121" s="274"/>
      <c r="EU121" s="274"/>
      <c r="EV121" s="274"/>
      <c r="EW121" s="274"/>
      <c r="EX121" s="274"/>
      <c r="EY121" s="274"/>
      <c r="EZ121" s="274"/>
      <c r="FA121" s="274"/>
      <c r="FB121" s="274"/>
      <c r="FC121" s="274"/>
      <c r="FD121" s="274"/>
      <c r="FE121" s="274"/>
      <c r="FF121" s="274"/>
      <c r="FG121" s="274"/>
      <c r="FH121" s="274"/>
      <c r="FI121" s="274"/>
      <c r="FJ121" s="274"/>
      <c r="FK121" s="274"/>
      <c r="FL121" s="274"/>
      <c r="FM121" s="274"/>
      <c r="FN121" s="274"/>
      <c r="FO121" s="274"/>
      <c r="FP121" s="274"/>
      <c r="FQ121" s="274"/>
      <c r="FR121" s="274"/>
      <c r="FS121" s="274"/>
      <c r="FT121" s="274"/>
      <c r="FU121" s="274"/>
      <c r="FV121" s="274"/>
      <c r="FW121" s="274"/>
      <c r="FX121" s="274"/>
      <c r="FY121" s="274"/>
      <c r="FZ121" s="274"/>
      <c r="GA121" s="274"/>
      <c r="GB121" s="274"/>
      <c r="GC121" s="274"/>
      <c r="GD121" s="274"/>
      <c r="GE121" s="274"/>
      <c r="GF121" s="274"/>
      <c r="GG121" s="274"/>
      <c r="GH121" s="274"/>
      <c r="GI121" s="274"/>
      <c r="GJ121" s="274"/>
      <c r="GK121" s="274"/>
      <c r="GL121" s="274"/>
      <c r="GM121" s="274"/>
      <c r="GN121" s="274"/>
      <c r="GO121" s="274"/>
      <c r="GP121" s="274"/>
      <c r="GQ121" s="274"/>
      <c r="GR121" s="274"/>
      <c r="GS121" s="274"/>
      <c r="GT121" s="274"/>
      <c r="GU121" s="274"/>
      <c r="GV121" s="274"/>
      <c r="GW121" s="274"/>
      <c r="GX121" s="274"/>
      <c r="GY121" s="274"/>
      <c r="GZ121" s="274"/>
      <c r="HA121" s="274"/>
      <c r="HB121" s="274"/>
      <c r="HC121" s="274"/>
      <c r="HD121" s="274"/>
      <c r="HE121" s="274"/>
      <c r="HF121" s="274"/>
      <c r="HG121" s="274"/>
      <c r="HH121" s="274"/>
      <c r="HI121" s="274"/>
      <c r="HJ121" s="274"/>
      <c r="HK121" s="274"/>
      <c r="HL121" s="274"/>
      <c r="HM121" s="274"/>
      <c r="HN121" s="274"/>
      <c r="HO121" s="274"/>
      <c r="HP121" s="274"/>
      <c r="HQ121" s="274"/>
      <c r="HR121" s="274"/>
      <c r="HS121" s="274"/>
      <c r="HT121" s="274"/>
      <c r="HU121" s="274"/>
      <c r="HV121" s="274"/>
      <c r="HW121" s="274"/>
      <c r="HX121" s="274"/>
      <c r="HY121" s="274"/>
      <c r="HZ121" s="274"/>
      <c r="IA121" s="274"/>
      <c r="IB121" s="274"/>
      <c r="IC121" s="274"/>
      <c r="ID121" s="274"/>
      <c r="IE121" s="274"/>
      <c r="IF121" s="274"/>
      <c r="IG121" s="274"/>
      <c r="IH121" s="274"/>
      <c r="II121" s="274"/>
      <c r="IJ121" s="274"/>
      <c r="IK121" s="274"/>
      <c r="IL121" s="274"/>
      <c r="IM121" s="274"/>
      <c r="IN121" s="274"/>
      <c r="IO121" s="274"/>
      <c r="IP121" s="274"/>
      <c r="IQ121" s="274"/>
      <c r="IR121" s="274"/>
      <c r="IS121" s="274"/>
      <c r="IT121" s="274"/>
    </row>
    <row r="122" spans="1:254" customFormat="1" ht="13.8" x14ac:dyDescent="0.25">
      <c r="B122" s="420" t="s">
        <v>297</v>
      </c>
      <c r="C122" s="416">
        <f>IF('7990NTP-P'!E53&gt;0,'7990NTP-P'!E53-'7990NTP-P'!C53-'7990NTP-P'!D53,0)</f>
        <v>0</v>
      </c>
      <c r="D122" s="417">
        <f t="shared" si="0"/>
        <v>0</v>
      </c>
      <c r="E122" s="418">
        <f>$I$15+$I$18+$I$20+$I$23+$I$26+$I$29+$I$32+$I$35+$I$38+$I$41+$I$44+$I$47+$I$50+$I$53+$I$56+$I$59+$I$62+$I$65+$I$71+$I$87+$I$96+I90+I93+I68</f>
        <v>0</v>
      </c>
      <c r="F122" s="419">
        <f>$I$16+$I$21+$I$24+$I$27+$I$30+$I$63+I48+I51+I54+I57+I66+I69+I88+I91+I94+I97</f>
        <v>0</v>
      </c>
      <c r="G122" s="419">
        <f>$I$74+$I$76+$I$78+$I$80+$I$83+I82+I33+I36+I39+I42+I45+I72+I85+I60</f>
        <v>0</v>
      </c>
      <c r="H122" s="37"/>
      <c r="I122" s="274"/>
      <c r="J122" s="272"/>
      <c r="K122" s="272"/>
      <c r="L122" s="272"/>
      <c r="M122" s="272"/>
      <c r="N122" s="272"/>
      <c r="O122" s="274"/>
      <c r="P122" s="274"/>
      <c r="Q122" s="274"/>
      <c r="R122" s="274"/>
      <c r="S122" s="274"/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I122" s="274"/>
      <c r="AJ122" s="274"/>
      <c r="AK122" s="274"/>
      <c r="AL122" s="274"/>
      <c r="AM122" s="274"/>
      <c r="AN122" s="274"/>
      <c r="AO122" s="274"/>
      <c r="AP122" s="274"/>
      <c r="AQ122" s="274"/>
      <c r="AR122" s="274"/>
      <c r="AS122" s="274"/>
      <c r="AT122" s="274"/>
      <c r="AU122" s="274"/>
      <c r="AV122" s="274"/>
      <c r="AW122" s="274"/>
      <c r="AX122" s="274"/>
      <c r="AY122" s="274"/>
      <c r="AZ122" s="274"/>
      <c r="BA122" s="274"/>
      <c r="BB122" s="274"/>
      <c r="BC122" s="274"/>
      <c r="BD122" s="274"/>
      <c r="BE122" s="274"/>
      <c r="BF122" s="274"/>
      <c r="BG122" s="274"/>
      <c r="BH122" s="274"/>
      <c r="BI122" s="274"/>
      <c r="BJ122" s="274"/>
      <c r="BK122" s="274"/>
      <c r="BL122" s="274"/>
      <c r="BM122" s="274"/>
      <c r="BN122" s="274"/>
      <c r="BO122" s="274"/>
      <c r="BP122" s="274"/>
      <c r="BQ122" s="274"/>
      <c r="BR122" s="274"/>
      <c r="BS122" s="274"/>
      <c r="BT122" s="274"/>
      <c r="BU122" s="274"/>
      <c r="BV122" s="274"/>
      <c r="BW122" s="274"/>
      <c r="BX122" s="274"/>
      <c r="BY122" s="274"/>
      <c r="BZ122" s="274"/>
      <c r="CA122" s="274"/>
      <c r="CB122" s="274"/>
      <c r="CC122" s="274"/>
      <c r="CD122" s="274"/>
      <c r="CE122" s="274"/>
      <c r="CF122" s="274"/>
      <c r="CG122" s="274"/>
      <c r="CH122" s="274"/>
      <c r="CI122" s="274"/>
      <c r="CJ122" s="274"/>
      <c r="CK122" s="274"/>
      <c r="CL122" s="274"/>
      <c r="CM122" s="274"/>
      <c r="CN122" s="274"/>
      <c r="CO122" s="274"/>
      <c r="CP122" s="274"/>
      <c r="CQ122" s="274"/>
      <c r="CR122" s="274"/>
      <c r="CS122" s="274"/>
      <c r="CT122" s="274"/>
      <c r="CU122" s="274"/>
      <c r="CV122" s="274"/>
      <c r="CW122" s="274"/>
      <c r="CX122" s="274"/>
      <c r="CY122" s="274"/>
      <c r="CZ122" s="274"/>
      <c r="DA122" s="274"/>
      <c r="DB122" s="274"/>
      <c r="DC122" s="274"/>
      <c r="DD122" s="274"/>
      <c r="DE122" s="274"/>
      <c r="DF122" s="274"/>
      <c r="DG122" s="274"/>
      <c r="DH122" s="274"/>
      <c r="DI122" s="274"/>
      <c r="DJ122" s="274"/>
      <c r="DK122" s="274"/>
      <c r="DL122" s="274"/>
      <c r="DM122" s="274"/>
      <c r="DN122" s="274"/>
      <c r="DO122" s="274"/>
      <c r="DP122" s="274"/>
      <c r="DQ122" s="274"/>
      <c r="DR122" s="274"/>
      <c r="DS122" s="274"/>
      <c r="DT122" s="274"/>
      <c r="DU122" s="274"/>
      <c r="DV122" s="274"/>
      <c r="DW122" s="274"/>
      <c r="DX122" s="274"/>
      <c r="DY122" s="274"/>
      <c r="DZ122" s="274"/>
      <c r="EA122" s="274"/>
      <c r="EB122" s="274"/>
      <c r="EC122" s="274"/>
      <c r="ED122" s="274"/>
      <c r="EE122" s="274"/>
      <c r="EF122" s="274"/>
      <c r="EG122" s="274"/>
      <c r="EH122" s="274"/>
      <c r="EI122" s="274"/>
      <c r="EJ122" s="274"/>
      <c r="EK122" s="274"/>
      <c r="EL122" s="274"/>
      <c r="EM122" s="274"/>
      <c r="EN122" s="274"/>
      <c r="EO122" s="274"/>
      <c r="EP122" s="274"/>
      <c r="EQ122" s="274"/>
      <c r="ER122" s="274"/>
      <c r="ES122" s="274"/>
      <c r="ET122" s="274"/>
      <c r="EU122" s="274"/>
      <c r="EV122" s="274"/>
      <c r="EW122" s="274"/>
      <c r="EX122" s="274"/>
      <c r="EY122" s="274"/>
      <c r="EZ122" s="274"/>
      <c r="FA122" s="274"/>
      <c r="FB122" s="274"/>
      <c r="FC122" s="274"/>
      <c r="FD122" s="274"/>
      <c r="FE122" s="274"/>
      <c r="FF122" s="274"/>
      <c r="FG122" s="274"/>
      <c r="FH122" s="274"/>
      <c r="FI122" s="274"/>
      <c r="FJ122" s="274"/>
      <c r="FK122" s="274"/>
      <c r="FL122" s="274"/>
      <c r="FM122" s="274"/>
      <c r="FN122" s="274"/>
      <c r="FO122" s="274"/>
      <c r="FP122" s="274"/>
      <c r="FQ122" s="274"/>
      <c r="FR122" s="274"/>
      <c r="FS122" s="274"/>
      <c r="FT122" s="274"/>
      <c r="FU122" s="274"/>
      <c r="FV122" s="274"/>
      <c r="FW122" s="274"/>
      <c r="FX122" s="274"/>
      <c r="FY122" s="274"/>
      <c r="FZ122" s="274"/>
      <c r="GA122" s="274"/>
      <c r="GB122" s="274"/>
      <c r="GC122" s="274"/>
      <c r="GD122" s="274"/>
      <c r="GE122" s="274"/>
      <c r="GF122" s="274"/>
      <c r="GG122" s="274"/>
      <c r="GH122" s="274"/>
      <c r="GI122" s="274"/>
      <c r="GJ122" s="274"/>
      <c r="GK122" s="274"/>
      <c r="GL122" s="274"/>
      <c r="GM122" s="274"/>
      <c r="GN122" s="274"/>
      <c r="GO122" s="274"/>
      <c r="GP122" s="274"/>
      <c r="GQ122" s="274"/>
      <c r="GR122" s="274"/>
      <c r="GS122" s="274"/>
      <c r="GT122" s="274"/>
      <c r="GU122" s="274"/>
      <c r="GV122" s="274"/>
      <c r="GW122" s="274"/>
      <c r="GX122" s="274"/>
      <c r="GY122" s="274"/>
      <c r="GZ122" s="274"/>
      <c r="HA122" s="274"/>
      <c r="HB122" s="274"/>
      <c r="HC122" s="274"/>
      <c r="HD122" s="274"/>
      <c r="HE122" s="274"/>
      <c r="HF122" s="274"/>
      <c r="HG122" s="274"/>
      <c r="HH122" s="274"/>
      <c r="HI122" s="274"/>
      <c r="HJ122" s="274"/>
      <c r="HK122" s="274"/>
      <c r="HL122" s="274"/>
      <c r="HM122" s="274"/>
      <c r="HN122" s="274"/>
      <c r="HO122" s="274"/>
      <c r="HP122" s="274"/>
      <c r="HQ122" s="274"/>
      <c r="HR122" s="274"/>
      <c r="HS122" s="274"/>
      <c r="HT122" s="274"/>
      <c r="HU122" s="274"/>
      <c r="HV122" s="274"/>
      <c r="HW122" s="274"/>
      <c r="HX122" s="274"/>
      <c r="HY122" s="274"/>
      <c r="HZ122" s="274"/>
      <c r="IA122" s="274"/>
      <c r="IB122" s="274"/>
      <c r="IC122" s="274"/>
      <c r="ID122" s="274"/>
      <c r="IE122" s="274"/>
      <c r="IF122" s="274"/>
      <c r="IG122" s="274"/>
      <c r="IH122" s="274"/>
      <c r="II122" s="274"/>
      <c r="IJ122" s="274"/>
      <c r="IK122" s="274"/>
      <c r="IL122" s="274"/>
      <c r="IM122" s="274"/>
      <c r="IN122" s="274"/>
      <c r="IO122" s="274"/>
      <c r="IP122" s="274"/>
      <c r="IQ122" s="274"/>
      <c r="IR122" s="274"/>
      <c r="IS122" s="274"/>
      <c r="IT122" s="274"/>
    </row>
    <row r="123" spans="1:254" customFormat="1" ht="13.8" x14ac:dyDescent="0.25">
      <c r="B123" s="415" t="s">
        <v>88</v>
      </c>
      <c r="C123" s="416">
        <f>IF('7990NTP-P'!E54&gt;0,'7990NTP-P'!E54-'7990NTP-P'!C54-'7990NTP-P'!D54,0)</f>
        <v>0</v>
      </c>
      <c r="D123" s="417">
        <f t="shared" si="0"/>
        <v>0</v>
      </c>
      <c r="E123" s="418">
        <f>$K$15+$K$18+$K$20+$K$23+$K$26+$K$29+$K$32+$K$35+$K$38+$K$41+$K$44+$K$47+$K$50+$K$53+$K$56+$K$59+$K$62+$K$65+$K$71+$K$87+$K$96+K93+K90+K68</f>
        <v>0</v>
      </c>
      <c r="F123" s="419">
        <f>$K$16+$K$21+$K$24+$K$27+$K$30+$K$63+K48+K51+K54+K5+K66+K69+K88+K91+K94+K97+K57</f>
        <v>0</v>
      </c>
      <c r="G123" s="419">
        <f>$K$74+$K$76+$K$78+$K$80+$K$83+K82+K33+K36+K39+K42+K45+K72+K85+K60</f>
        <v>0</v>
      </c>
      <c r="H123" s="37"/>
      <c r="I123" s="274"/>
      <c r="J123" s="272"/>
      <c r="K123" s="272"/>
      <c r="L123" s="272"/>
      <c r="M123" s="272"/>
      <c r="N123" s="272"/>
      <c r="O123" s="274"/>
      <c r="P123" s="274"/>
      <c r="Q123" s="274"/>
      <c r="R123" s="274"/>
      <c r="S123" s="274"/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I123" s="274"/>
      <c r="AJ123" s="274"/>
      <c r="AK123" s="274"/>
      <c r="AL123" s="274"/>
      <c r="AM123" s="274"/>
      <c r="AN123" s="274"/>
      <c r="AO123" s="274"/>
      <c r="AP123" s="274"/>
      <c r="AQ123" s="274"/>
      <c r="AR123" s="274"/>
      <c r="AS123" s="274"/>
      <c r="AT123" s="274"/>
      <c r="AU123" s="274"/>
      <c r="AV123" s="274"/>
      <c r="AW123" s="274"/>
      <c r="AX123" s="274"/>
      <c r="AY123" s="274"/>
      <c r="AZ123" s="274"/>
      <c r="BA123" s="274"/>
      <c r="BB123" s="274"/>
      <c r="BC123" s="274"/>
      <c r="BD123" s="274"/>
      <c r="BE123" s="274"/>
      <c r="BF123" s="274"/>
      <c r="BG123" s="274"/>
      <c r="BH123" s="274"/>
      <c r="BI123" s="274"/>
      <c r="BJ123" s="274"/>
      <c r="BK123" s="274"/>
      <c r="BL123" s="274"/>
      <c r="BM123" s="274"/>
      <c r="BN123" s="274"/>
      <c r="BO123" s="274"/>
      <c r="BP123" s="274"/>
      <c r="BQ123" s="274"/>
      <c r="BR123" s="274"/>
      <c r="BS123" s="274"/>
      <c r="BT123" s="274"/>
      <c r="BU123" s="274"/>
      <c r="BV123" s="274"/>
      <c r="BW123" s="274"/>
      <c r="BX123" s="274"/>
      <c r="BY123" s="274"/>
      <c r="BZ123" s="274"/>
      <c r="CA123" s="274"/>
      <c r="CB123" s="274"/>
      <c r="CC123" s="274"/>
      <c r="CD123" s="274"/>
      <c r="CE123" s="274"/>
      <c r="CF123" s="274"/>
      <c r="CG123" s="274"/>
      <c r="CH123" s="274"/>
      <c r="CI123" s="274"/>
      <c r="CJ123" s="274"/>
      <c r="CK123" s="274"/>
      <c r="CL123" s="274"/>
      <c r="CM123" s="274"/>
      <c r="CN123" s="274"/>
      <c r="CO123" s="274"/>
      <c r="CP123" s="274"/>
      <c r="CQ123" s="274"/>
      <c r="CR123" s="274"/>
      <c r="CS123" s="274"/>
      <c r="CT123" s="274"/>
      <c r="CU123" s="274"/>
      <c r="CV123" s="274"/>
      <c r="CW123" s="274"/>
      <c r="CX123" s="274"/>
      <c r="CY123" s="274"/>
      <c r="CZ123" s="274"/>
      <c r="DA123" s="274"/>
      <c r="DB123" s="274"/>
      <c r="DC123" s="274"/>
      <c r="DD123" s="274"/>
      <c r="DE123" s="274"/>
      <c r="DF123" s="274"/>
      <c r="DG123" s="274"/>
      <c r="DH123" s="274"/>
      <c r="DI123" s="274"/>
      <c r="DJ123" s="274"/>
      <c r="DK123" s="274"/>
      <c r="DL123" s="274"/>
      <c r="DM123" s="274"/>
      <c r="DN123" s="274"/>
      <c r="DO123" s="274"/>
      <c r="DP123" s="274"/>
      <c r="DQ123" s="274"/>
      <c r="DR123" s="274"/>
      <c r="DS123" s="274"/>
      <c r="DT123" s="274"/>
      <c r="DU123" s="274"/>
      <c r="DV123" s="274"/>
      <c r="DW123" s="274"/>
      <c r="DX123" s="274"/>
      <c r="DY123" s="274"/>
      <c r="DZ123" s="274"/>
      <c r="EA123" s="274"/>
      <c r="EB123" s="274"/>
      <c r="EC123" s="274"/>
      <c r="ED123" s="274"/>
      <c r="EE123" s="274"/>
      <c r="EF123" s="274"/>
      <c r="EG123" s="274"/>
      <c r="EH123" s="274"/>
      <c r="EI123" s="274"/>
      <c r="EJ123" s="274"/>
      <c r="EK123" s="274"/>
      <c r="EL123" s="274"/>
      <c r="EM123" s="274"/>
      <c r="EN123" s="274"/>
      <c r="EO123" s="274"/>
      <c r="EP123" s="274"/>
      <c r="EQ123" s="274"/>
      <c r="ER123" s="274"/>
      <c r="ES123" s="274"/>
      <c r="ET123" s="274"/>
      <c r="EU123" s="274"/>
      <c r="EV123" s="274"/>
      <c r="EW123" s="274"/>
      <c r="EX123" s="274"/>
      <c r="EY123" s="274"/>
      <c r="EZ123" s="274"/>
      <c r="FA123" s="274"/>
      <c r="FB123" s="274"/>
      <c r="FC123" s="274"/>
      <c r="FD123" s="274"/>
      <c r="FE123" s="274"/>
      <c r="FF123" s="274"/>
      <c r="FG123" s="274"/>
      <c r="FH123" s="274"/>
      <c r="FI123" s="274"/>
      <c r="FJ123" s="274"/>
      <c r="FK123" s="274"/>
      <c r="FL123" s="274"/>
      <c r="FM123" s="274"/>
      <c r="FN123" s="274"/>
      <c r="FO123" s="274"/>
      <c r="FP123" s="274"/>
      <c r="FQ123" s="274"/>
      <c r="FR123" s="274"/>
      <c r="FS123" s="274"/>
      <c r="FT123" s="274"/>
      <c r="FU123" s="274"/>
      <c r="FV123" s="274"/>
      <c r="FW123" s="274"/>
      <c r="FX123" s="274"/>
      <c r="FY123" s="274"/>
      <c r="FZ123" s="274"/>
      <c r="GA123" s="274"/>
      <c r="GB123" s="274"/>
      <c r="GC123" s="274"/>
      <c r="GD123" s="274"/>
      <c r="GE123" s="274"/>
      <c r="GF123" s="274"/>
      <c r="GG123" s="274"/>
      <c r="GH123" s="274"/>
      <c r="GI123" s="274"/>
      <c r="GJ123" s="274"/>
      <c r="GK123" s="274"/>
      <c r="GL123" s="274"/>
      <c r="GM123" s="274"/>
      <c r="GN123" s="274"/>
      <c r="GO123" s="274"/>
      <c r="GP123" s="274"/>
      <c r="GQ123" s="274"/>
      <c r="GR123" s="274"/>
      <c r="GS123" s="274"/>
      <c r="GT123" s="274"/>
      <c r="GU123" s="274"/>
      <c r="GV123" s="274"/>
      <c r="GW123" s="274"/>
      <c r="GX123" s="274"/>
      <c r="GY123" s="274"/>
      <c r="GZ123" s="274"/>
      <c r="HA123" s="274"/>
      <c r="HB123" s="274"/>
      <c r="HC123" s="274"/>
      <c r="HD123" s="274"/>
      <c r="HE123" s="274"/>
      <c r="HF123" s="274"/>
      <c r="HG123" s="274"/>
      <c r="HH123" s="274"/>
      <c r="HI123" s="274"/>
      <c r="HJ123" s="274"/>
      <c r="HK123" s="274"/>
      <c r="HL123" s="274"/>
      <c r="HM123" s="274"/>
      <c r="HN123" s="274"/>
      <c r="HO123" s="274"/>
      <c r="HP123" s="274"/>
      <c r="HQ123" s="274"/>
      <c r="HR123" s="274"/>
      <c r="HS123" s="274"/>
      <c r="HT123" s="274"/>
      <c r="HU123" s="274"/>
      <c r="HV123" s="274"/>
      <c r="HW123" s="274"/>
      <c r="HX123" s="274"/>
      <c r="HY123" s="274"/>
      <c r="HZ123" s="274"/>
      <c r="IA123" s="274"/>
      <c r="IB123" s="274"/>
      <c r="IC123" s="274"/>
      <c r="ID123" s="274"/>
      <c r="IE123" s="274"/>
      <c r="IF123" s="274"/>
      <c r="IG123" s="274"/>
      <c r="IH123" s="274"/>
      <c r="II123" s="274"/>
      <c r="IJ123" s="274"/>
      <c r="IK123" s="274"/>
      <c r="IL123" s="274"/>
      <c r="IM123" s="274"/>
      <c r="IN123" s="274"/>
      <c r="IO123" s="274"/>
      <c r="IP123" s="274"/>
      <c r="IQ123" s="274"/>
      <c r="IR123" s="274"/>
      <c r="IS123" s="274"/>
      <c r="IT123" s="274"/>
    </row>
    <row r="124" spans="1:254" customFormat="1" ht="13.8" x14ac:dyDescent="0.25">
      <c r="B124" s="415" t="s">
        <v>89</v>
      </c>
      <c r="C124" s="416">
        <f>IF('7990NTP-P'!E55&gt;0,'7990NTP-P'!E55-'7990NTP-P'!C55-'7990NTP-P'!D55,0)</f>
        <v>0</v>
      </c>
      <c r="D124" s="417">
        <f t="shared" si="0"/>
        <v>0</v>
      </c>
      <c r="E124" s="418">
        <f>$M$15+$M$18+$M$20+$M$23+$M$26+$M$29+$M$32+$M$35+$M$38+$M$41+$M$44+$M$47+$M$50+$M$53+$M$56+$M$59+$M$62+$M$65+$M$71+$M$87+$M$96+M90+M93+M68</f>
        <v>0</v>
      </c>
      <c r="F124" s="419">
        <f>$M$16+$M$21+$M$24+$M$27+$M$30+$M$63+M48+M51+M54+M57+M66+M69+M88+M91+M94+M97</f>
        <v>0</v>
      </c>
      <c r="G124" s="419">
        <f>$M$74+$M$76+$M$78+$M$80+$M$83+$M$85+M82+M33+M36+M39+M42+M45+M72+M60</f>
        <v>0</v>
      </c>
      <c r="H124" s="37"/>
      <c r="I124" s="274"/>
      <c r="J124" s="272"/>
      <c r="K124" s="272"/>
      <c r="L124" s="272"/>
      <c r="M124" s="272"/>
      <c r="N124" s="272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I124" s="274"/>
      <c r="AJ124" s="274"/>
      <c r="AK124" s="274"/>
      <c r="AL124" s="274"/>
      <c r="AM124" s="274"/>
      <c r="AN124" s="274"/>
      <c r="AO124" s="274"/>
      <c r="AP124" s="274"/>
      <c r="AQ124" s="274"/>
      <c r="AR124" s="274"/>
      <c r="AS124" s="274"/>
      <c r="AT124" s="274"/>
      <c r="AU124" s="274"/>
      <c r="AV124" s="274"/>
      <c r="AW124" s="274"/>
      <c r="AX124" s="274"/>
      <c r="AY124" s="274"/>
      <c r="AZ124" s="274"/>
      <c r="BA124" s="274"/>
      <c r="BB124" s="274"/>
      <c r="BC124" s="274"/>
      <c r="BD124" s="274"/>
      <c r="BE124" s="274"/>
      <c r="BF124" s="274"/>
      <c r="BG124" s="274"/>
      <c r="BH124" s="274"/>
      <c r="BI124" s="274"/>
      <c r="BJ124" s="274"/>
      <c r="BK124" s="274"/>
      <c r="BL124" s="274"/>
      <c r="BM124" s="274"/>
      <c r="BN124" s="274"/>
      <c r="BO124" s="274"/>
      <c r="BP124" s="274"/>
      <c r="BQ124" s="274"/>
      <c r="BR124" s="274"/>
      <c r="BS124" s="274"/>
      <c r="BT124" s="274"/>
      <c r="BU124" s="274"/>
      <c r="BV124" s="274"/>
      <c r="BW124" s="274"/>
      <c r="BX124" s="274"/>
      <c r="BY124" s="274"/>
      <c r="BZ124" s="274"/>
      <c r="CA124" s="274"/>
      <c r="CB124" s="274"/>
      <c r="CC124" s="274"/>
      <c r="CD124" s="274"/>
      <c r="CE124" s="274"/>
      <c r="CF124" s="274"/>
      <c r="CG124" s="274"/>
      <c r="CH124" s="274"/>
      <c r="CI124" s="274"/>
      <c r="CJ124" s="274"/>
      <c r="CK124" s="274"/>
      <c r="CL124" s="274"/>
      <c r="CM124" s="274"/>
      <c r="CN124" s="274"/>
      <c r="CO124" s="274"/>
      <c r="CP124" s="274"/>
      <c r="CQ124" s="274"/>
      <c r="CR124" s="274"/>
      <c r="CS124" s="274"/>
      <c r="CT124" s="274"/>
      <c r="CU124" s="274"/>
      <c r="CV124" s="274"/>
      <c r="CW124" s="274"/>
      <c r="CX124" s="274"/>
      <c r="CY124" s="274"/>
      <c r="CZ124" s="274"/>
      <c r="DA124" s="274"/>
      <c r="DB124" s="274"/>
      <c r="DC124" s="274"/>
      <c r="DD124" s="274"/>
      <c r="DE124" s="274"/>
      <c r="DF124" s="274"/>
      <c r="DG124" s="274"/>
      <c r="DH124" s="274"/>
      <c r="DI124" s="274"/>
      <c r="DJ124" s="274"/>
      <c r="DK124" s="274"/>
      <c r="DL124" s="274"/>
      <c r="DM124" s="274"/>
      <c r="DN124" s="274"/>
      <c r="DO124" s="274"/>
      <c r="DP124" s="274"/>
      <c r="DQ124" s="274"/>
      <c r="DR124" s="274"/>
      <c r="DS124" s="274"/>
      <c r="DT124" s="274"/>
      <c r="DU124" s="274"/>
      <c r="DV124" s="274"/>
      <c r="DW124" s="274"/>
      <c r="DX124" s="274"/>
      <c r="DY124" s="274"/>
      <c r="DZ124" s="274"/>
      <c r="EA124" s="274"/>
      <c r="EB124" s="274"/>
      <c r="EC124" s="274"/>
      <c r="ED124" s="274"/>
      <c r="EE124" s="274"/>
      <c r="EF124" s="274"/>
      <c r="EG124" s="274"/>
      <c r="EH124" s="274"/>
      <c r="EI124" s="274"/>
      <c r="EJ124" s="274"/>
      <c r="EK124" s="274"/>
      <c r="EL124" s="274"/>
      <c r="EM124" s="274"/>
      <c r="EN124" s="274"/>
      <c r="EO124" s="274"/>
      <c r="EP124" s="274"/>
      <c r="EQ124" s="274"/>
      <c r="ER124" s="274"/>
      <c r="ES124" s="274"/>
      <c r="ET124" s="274"/>
      <c r="EU124" s="274"/>
      <c r="EV124" s="274"/>
      <c r="EW124" s="274"/>
      <c r="EX124" s="274"/>
      <c r="EY124" s="274"/>
      <c r="EZ124" s="274"/>
      <c r="FA124" s="274"/>
      <c r="FB124" s="274"/>
      <c r="FC124" s="274"/>
      <c r="FD124" s="274"/>
      <c r="FE124" s="274"/>
      <c r="FF124" s="274"/>
      <c r="FG124" s="274"/>
      <c r="FH124" s="274"/>
      <c r="FI124" s="274"/>
      <c r="FJ124" s="274"/>
      <c r="FK124" s="274"/>
      <c r="FL124" s="274"/>
      <c r="FM124" s="274"/>
      <c r="FN124" s="274"/>
      <c r="FO124" s="274"/>
      <c r="FP124" s="274"/>
      <c r="FQ124" s="274"/>
      <c r="FR124" s="274"/>
      <c r="FS124" s="274"/>
      <c r="FT124" s="274"/>
      <c r="FU124" s="274"/>
      <c r="FV124" s="274"/>
      <c r="FW124" s="274"/>
      <c r="FX124" s="274"/>
      <c r="FY124" s="274"/>
      <c r="FZ124" s="274"/>
      <c r="GA124" s="274"/>
      <c r="GB124" s="274"/>
      <c r="GC124" s="274"/>
      <c r="GD124" s="274"/>
      <c r="GE124" s="274"/>
      <c r="GF124" s="274"/>
      <c r="GG124" s="274"/>
      <c r="GH124" s="274"/>
      <c r="GI124" s="274"/>
      <c r="GJ124" s="274"/>
      <c r="GK124" s="274"/>
      <c r="GL124" s="274"/>
      <c r="GM124" s="274"/>
      <c r="GN124" s="274"/>
      <c r="GO124" s="274"/>
      <c r="GP124" s="274"/>
      <c r="GQ124" s="274"/>
      <c r="GR124" s="274"/>
      <c r="GS124" s="274"/>
      <c r="GT124" s="274"/>
      <c r="GU124" s="274"/>
      <c r="GV124" s="274"/>
      <c r="GW124" s="274"/>
      <c r="GX124" s="274"/>
      <c r="GY124" s="274"/>
      <c r="GZ124" s="274"/>
      <c r="HA124" s="274"/>
      <c r="HB124" s="274"/>
      <c r="HC124" s="274"/>
      <c r="HD124" s="274"/>
      <c r="HE124" s="274"/>
      <c r="HF124" s="274"/>
      <c r="HG124" s="274"/>
      <c r="HH124" s="274"/>
      <c r="HI124" s="274"/>
      <c r="HJ124" s="274"/>
      <c r="HK124" s="274"/>
      <c r="HL124" s="274"/>
      <c r="HM124" s="274"/>
      <c r="HN124" s="274"/>
      <c r="HO124" s="274"/>
      <c r="HP124" s="274"/>
      <c r="HQ124" s="274"/>
      <c r="HR124" s="274"/>
      <c r="HS124" s="274"/>
      <c r="HT124" s="274"/>
      <c r="HU124" s="274"/>
      <c r="HV124" s="274"/>
      <c r="HW124" s="274"/>
      <c r="HX124" s="274"/>
      <c r="HY124" s="274"/>
      <c r="HZ124" s="274"/>
      <c r="IA124" s="274"/>
      <c r="IB124" s="274"/>
      <c r="IC124" s="274"/>
      <c r="ID124" s="274"/>
      <c r="IE124" s="274"/>
      <c r="IF124" s="274"/>
      <c r="IG124" s="274"/>
      <c r="IH124" s="274"/>
      <c r="II124" s="274"/>
      <c r="IJ124" s="274"/>
      <c r="IK124" s="274"/>
      <c r="IL124" s="274"/>
      <c r="IM124" s="274"/>
      <c r="IN124" s="274"/>
      <c r="IO124" s="274"/>
      <c r="IP124" s="274"/>
      <c r="IQ124" s="274"/>
      <c r="IR124" s="274"/>
      <c r="IS124" s="274"/>
      <c r="IT124" s="274"/>
    </row>
    <row r="125" spans="1:254" customFormat="1" ht="13.8" x14ac:dyDescent="0.25">
      <c r="B125" s="421" t="s">
        <v>220</v>
      </c>
      <c r="C125" s="422"/>
      <c r="D125" s="423"/>
      <c r="E125" s="725"/>
      <c r="F125" s="726"/>
      <c r="G125" s="424"/>
      <c r="H125" s="291"/>
      <c r="I125" s="274"/>
      <c r="J125" s="272"/>
      <c r="K125" s="272"/>
      <c r="L125" s="272"/>
      <c r="M125" s="272"/>
      <c r="N125" s="272"/>
      <c r="O125" s="274"/>
      <c r="P125" s="274"/>
      <c r="Q125" s="274"/>
      <c r="R125" s="274"/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I125" s="274"/>
      <c r="AJ125" s="274"/>
      <c r="AK125" s="274"/>
      <c r="AL125" s="274"/>
      <c r="AM125" s="274"/>
      <c r="AN125" s="274"/>
      <c r="AO125" s="274"/>
      <c r="AP125" s="274"/>
      <c r="AQ125" s="274"/>
      <c r="AR125" s="274"/>
      <c r="AS125" s="274"/>
      <c r="AT125" s="274"/>
      <c r="AU125" s="274"/>
      <c r="AV125" s="274"/>
      <c r="AW125" s="274"/>
      <c r="AX125" s="274"/>
      <c r="AY125" s="274"/>
      <c r="AZ125" s="274"/>
      <c r="BA125" s="274"/>
      <c r="BB125" s="274"/>
      <c r="BC125" s="274"/>
      <c r="BD125" s="274"/>
      <c r="BE125" s="274"/>
      <c r="BF125" s="274"/>
      <c r="BG125" s="274"/>
      <c r="BH125" s="274"/>
      <c r="BI125" s="274"/>
      <c r="BJ125" s="274"/>
      <c r="BK125" s="274"/>
      <c r="BL125" s="274"/>
      <c r="BM125" s="274"/>
      <c r="BN125" s="274"/>
      <c r="BO125" s="274"/>
      <c r="BP125" s="274"/>
      <c r="BQ125" s="274"/>
      <c r="BR125" s="274"/>
      <c r="BS125" s="274"/>
      <c r="BT125" s="274"/>
      <c r="BU125" s="274"/>
      <c r="BV125" s="274"/>
      <c r="BW125" s="274"/>
      <c r="BX125" s="274"/>
      <c r="BY125" s="274"/>
      <c r="BZ125" s="274"/>
      <c r="CA125" s="274"/>
      <c r="CB125" s="274"/>
      <c r="CC125" s="274"/>
      <c r="CD125" s="274"/>
      <c r="CE125" s="274"/>
      <c r="CF125" s="274"/>
      <c r="CG125" s="274"/>
      <c r="CH125" s="274"/>
      <c r="CI125" s="274"/>
      <c r="CJ125" s="274"/>
      <c r="CK125" s="274"/>
      <c r="CL125" s="274"/>
      <c r="CM125" s="274"/>
      <c r="CN125" s="274"/>
      <c r="CO125" s="274"/>
      <c r="CP125" s="274"/>
      <c r="CQ125" s="274"/>
      <c r="CR125" s="274"/>
      <c r="CS125" s="274"/>
      <c r="CT125" s="274"/>
      <c r="CU125" s="274"/>
      <c r="CV125" s="274"/>
      <c r="CW125" s="274"/>
      <c r="CX125" s="274"/>
      <c r="CY125" s="274"/>
      <c r="CZ125" s="274"/>
      <c r="DA125" s="274"/>
      <c r="DB125" s="274"/>
      <c r="DC125" s="274"/>
      <c r="DD125" s="274"/>
      <c r="DE125" s="274"/>
      <c r="DF125" s="274"/>
      <c r="DG125" s="274"/>
      <c r="DH125" s="274"/>
      <c r="DI125" s="274"/>
      <c r="DJ125" s="274"/>
      <c r="DK125" s="274"/>
      <c r="DL125" s="274"/>
      <c r="DM125" s="274"/>
      <c r="DN125" s="274"/>
      <c r="DO125" s="274"/>
      <c r="DP125" s="274"/>
      <c r="DQ125" s="274"/>
      <c r="DR125" s="274"/>
      <c r="DS125" s="274"/>
      <c r="DT125" s="274"/>
      <c r="DU125" s="274"/>
      <c r="DV125" s="274"/>
      <c r="DW125" s="274"/>
      <c r="DX125" s="274"/>
      <c r="DY125" s="274"/>
      <c r="DZ125" s="274"/>
      <c r="EA125" s="274"/>
      <c r="EB125" s="274"/>
      <c r="EC125" s="274"/>
      <c r="ED125" s="274"/>
      <c r="EE125" s="274"/>
      <c r="EF125" s="274"/>
      <c r="EG125" s="274"/>
      <c r="EH125" s="274"/>
      <c r="EI125" s="274"/>
      <c r="EJ125" s="274"/>
      <c r="EK125" s="274"/>
      <c r="EL125" s="274"/>
      <c r="EM125" s="274"/>
      <c r="EN125" s="274"/>
      <c r="EO125" s="274"/>
      <c r="EP125" s="274"/>
      <c r="EQ125" s="274"/>
      <c r="ER125" s="274"/>
      <c r="ES125" s="274"/>
      <c r="ET125" s="274"/>
      <c r="EU125" s="274"/>
      <c r="EV125" s="274"/>
      <c r="EW125" s="274"/>
      <c r="EX125" s="274"/>
      <c r="EY125" s="274"/>
      <c r="EZ125" s="274"/>
      <c r="FA125" s="274"/>
      <c r="FB125" s="274"/>
      <c r="FC125" s="274"/>
      <c r="FD125" s="274"/>
      <c r="FE125" s="274"/>
      <c r="FF125" s="274"/>
      <c r="FG125" s="274"/>
      <c r="FH125" s="274"/>
      <c r="FI125" s="274"/>
      <c r="FJ125" s="274"/>
      <c r="FK125" s="274"/>
      <c r="FL125" s="274"/>
      <c r="FM125" s="274"/>
      <c r="FN125" s="274"/>
      <c r="FO125" s="274"/>
      <c r="FP125" s="274"/>
      <c r="FQ125" s="274"/>
      <c r="FR125" s="274"/>
      <c r="FS125" s="274"/>
      <c r="FT125" s="274"/>
      <c r="FU125" s="274"/>
      <c r="FV125" s="274"/>
      <c r="FW125" s="274"/>
      <c r="FX125" s="274"/>
      <c r="FY125" s="274"/>
      <c r="FZ125" s="274"/>
      <c r="GA125" s="274"/>
      <c r="GB125" s="274"/>
      <c r="GC125" s="274"/>
      <c r="GD125" s="274"/>
      <c r="GE125" s="274"/>
      <c r="GF125" s="274"/>
      <c r="GG125" s="274"/>
      <c r="GH125" s="274"/>
      <c r="GI125" s="274"/>
      <c r="GJ125" s="274"/>
      <c r="GK125" s="274"/>
      <c r="GL125" s="274"/>
      <c r="GM125" s="274"/>
      <c r="GN125" s="274"/>
      <c r="GO125" s="274"/>
      <c r="GP125" s="274"/>
      <c r="GQ125" s="274"/>
      <c r="GR125" s="274"/>
      <c r="GS125" s="274"/>
      <c r="GT125" s="274"/>
      <c r="GU125" s="274"/>
      <c r="GV125" s="274"/>
      <c r="GW125" s="274"/>
      <c r="GX125" s="274"/>
      <c r="GY125" s="274"/>
      <c r="GZ125" s="274"/>
      <c r="HA125" s="274"/>
      <c r="HB125" s="274"/>
      <c r="HC125" s="274"/>
      <c r="HD125" s="274"/>
      <c r="HE125" s="274"/>
      <c r="HF125" s="274"/>
      <c r="HG125" s="274"/>
      <c r="HH125" s="274"/>
      <c r="HI125" s="274"/>
      <c r="HJ125" s="274"/>
      <c r="HK125" s="274"/>
      <c r="HL125" s="274"/>
      <c r="HM125" s="274"/>
      <c r="HN125" s="274"/>
      <c r="HO125" s="274"/>
      <c r="HP125" s="274"/>
      <c r="HQ125" s="274"/>
      <c r="HR125" s="274"/>
      <c r="HS125" s="274"/>
      <c r="HT125" s="274"/>
      <c r="HU125" s="274"/>
      <c r="HV125" s="274"/>
      <c r="HW125" s="274"/>
      <c r="HX125" s="274"/>
      <c r="HY125" s="274"/>
      <c r="HZ125" s="274"/>
      <c r="IA125" s="274"/>
      <c r="IB125" s="274"/>
      <c r="IC125" s="274"/>
      <c r="ID125" s="274"/>
      <c r="IE125" s="274"/>
      <c r="IF125" s="274"/>
      <c r="IG125" s="274"/>
      <c r="IH125" s="274"/>
      <c r="II125" s="274"/>
      <c r="IJ125" s="274"/>
      <c r="IK125" s="274"/>
      <c r="IL125" s="274"/>
      <c r="IM125" s="274"/>
      <c r="IN125" s="274"/>
      <c r="IO125" s="274"/>
      <c r="IP125" s="274"/>
      <c r="IQ125" s="274"/>
      <c r="IR125" s="274"/>
      <c r="IS125" s="274"/>
      <c r="IT125" s="274"/>
    </row>
    <row r="126" spans="1:254" customFormat="1" ht="13.8" x14ac:dyDescent="0.25">
      <c r="B126" s="415" t="s">
        <v>87</v>
      </c>
      <c r="C126" s="416">
        <f>'7990NTP-P'!C50</f>
        <v>0</v>
      </c>
      <c r="D126" s="417">
        <f>+C105</f>
        <v>0</v>
      </c>
      <c r="E126" s="425"/>
      <c r="F126" s="426">
        <f>D126</f>
        <v>0</v>
      </c>
      <c r="G126" s="425"/>
      <c r="H126" s="6"/>
      <c r="I126" s="274"/>
      <c r="J126" s="272"/>
      <c r="K126" s="272"/>
      <c r="L126" s="272"/>
      <c r="M126" s="272"/>
      <c r="N126" s="272"/>
      <c r="O126" s="274"/>
      <c r="P126" s="274"/>
      <c r="Q126" s="274"/>
      <c r="R126" s="274"/>
      <c r="S126" s="274"/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I126" s="274"/>
      <c r="AJ126" s="274"/>
      <c r="AK126" s="274"/>
      <c r="AL126" s="274"/>
      <c r="AM126" s="274"/>
      <c r="AN126" s="274"/>
      <c r="AO126" s="274"/>
      <c r="AP126" s="274"/>
      <c r="AQ126" s="274"/>
      <c r="AR126" s="274"/>
      <c r="AS126" s="274"/>
      <c r="AT126" s="274"/>
      <c r="AU126" s="274"/>
      <c r="AV126" s="274"/>
      <c r="AW126" s="274"/>
      <c r="AX126" s="274"/>
      <c r="AY126" s="274"/>
      <c r="AZ126" s="274"/>
      <c r="BA126" s="274"/>
      <c r="BB126" s="274"/>
      <c r="BC126" s="274"/>
      <c r="BD126" s="274"/>
      <c r="BE126" s="274"/>
      <c r="BF126" s="274"/>
      <c r="BG126" s="274"/>
      <c r="BH126" s="274"/>
      <c r="BI126" s="274"/>
      <c r="BJ126" s="274"/>
      <c r="BK126" s="274"/>
      <c r="BL126" s="274"/>
      <c r="BM126" s="274"/>
      <c r="BN126" s="274"/>
      <c r="BO126" s="274"/>
      <c r="BP126" s="274"/>
      <c r="BQ126" s="274"/>
      <c r="BR126" s="274"/>
      <c r="BS126" s="274"/>
      <c r="BT126" s="274"/>
      <c r="BU126" s="274"/>
      <c r="BV126" s="274"/>
      <c r="BW126" s="274"/>
      <c r="BX126" s="274"/>
      <c r="BY126" s="274"/>
      <c r="BZ126" s="274"/>
      <c r="CA126" s="274"/>
      <c r="CB126" s="274"/>
      <c r="CC126" s="274"/>
      <c r="CD126" s="274"/>
      <c r="CE126" s="274"/>
      <c r="CF126" s="274"/>
      <c r="CG126" s="274"/>
      <c r="CH126" s="274"/>
      <c r="CI126" s="274"/>
      <c r="CJ126" s="274"/>
      <c r="CK126" s="274"/>
      <c r="CL126" s="274"/>
      <c r="CM126" s="274"/>
      <c r="CN126" s="274"/>
      <c r="CO126" s="274"/>
      <c r="CP126" s="274"/>
      <c r="CQ126" s="274"/>
      <c r="CR126" s="274"/>
      <c r="CS126" s="274"/>
      <c r="CT126" s="274"/>
      <c r="CU126" s="274"/>
      <c r="CV126" s="274"/>
      <c r="CW126" s="274"/>
      <c r="CX126" s="274"/>
      <c r="CY126" s="274"/>
      <c r="CZ126" s="274"/>
      <c r="DA126" s="274"/>
      <c r="DB126" s="274"/>
      <c r="DC126" s="274"/>
      <c r="DD126" s="274"/>
      <c r="DE126" s="274"/>
      <c r="DF126" s="274"/>
      <c r="DG126" s="274"/>
      <c r="DH126" s="274"/>
      <c r="DI126" s="274"/>
      <c r="DJ126" s="274"/>
      <c r="DK126" s="274"/>
      <c r="DL126" s="274"/>
      <c r="DM126" s="274"/>
      <c r="DN126" s="274"/>
      <c r="DO126" s="274"/>
      <c r="DP126" s="274"/>
      <c r="DQ126" s="274"/>
      <c r="DR126" s="274"/>
      <c r="DS126" s="274"/>
      <c r="DT126" s="274"/>
      <c r="DU126" s="274"/>
      <c r="DV126" s="274"/>
      <c r="DW126" s="274"/>
      <c r="DX126" s="274"/>
      <c r="DY126" s="274"/>
      <c r="DZ126" s="274"/>
      <c r="EA126" s="274"/>
      <c r="EB126" s="274"/>
      <c r="EC126" s="274"/>
      <c r="ED126" s="274"/>
      <c r="EE126" s="274"/>
      <c r="EF126" s="274"/>
      <c r="EG126" s="274"/>
      <c r="EH126" s="274"/>
      <c r="EI126" s="274"/>
      <c r="EJ126" s="274"/>
      <c r="EK126" s="274"/>
      <c r="EL126" s="274"/>
      <c r="EM126" s="274"/>
      <c r="EN126" s="274"/>
      <c r="EO126" s="274"/>
      <c r="EP126" s="274"/>
      <c r="EQ126" s="274"/>
      <c r="ER126" s="274"/>
      <c r="ES126" s="274"/>
      <c r="ET126" s="274"/>
      <c r="EU126" s="274"/>
      <c r="EV126" s="274"/>
      <c r="EW126" s="274"/>
      <c r="EX126" s="274"/>
      <c r="EY126" s="274"/>
      <c r="EZ126" s="274"/>
      <c r="FA126" s="274"/>
      <c r="FB126" s="274"/>
      <c r="FC126" s="274"/>
      <c r="FD126" s="274"/>
      <c r="FE126" s="274"/>
      <c r="FF126" s="274"/>
      <c r="FG126" s="274"/>
      <c r="FH126" s="274"/>
      <c r="FI126" s="274"/>
      <c r="FJ126" s="274"/>
      <c r="FK126" s="274"/>
      <c r="FL126" s="274"/>
      <c r="FM126" s="274"/>
      <c r="FN126" s="274"/>
      <c r="FO126" s="274"/>
      <c r="FP126" s="274"/>
      <c r="FQ126" s="274"/>
      <c r="FR126" s="274"/>
      <c r="FS126" s="274"/>
      <c r="FT126" s="274"/>
      <c r="FU126" s="274"/>
      <c r="FV126" s="274"/>
      <c r="FW126" s="274"/>
      <c r="FX126" s="274"/>
      <c r="FY126" s="274"/>
      <c r="FZ126" s="274"/>
      <c r="GA126" s="274"/>
      <c r="GB126" s="274"/>
      <c r="GC126" s="274"/>
      <c r="GD126" s="274"/>
      <c r="GE126" s="274"/>
      <c r="GF126" s="274"/>
      <c r="GG126" s="274"/>
      <c r="GH126" s="274"/>
      <c r="GI126" s="274"/>
      <c r="GJ126" s="274"/>
      <c r="GK126" s="274"/>
      <c r="GL126" s="274"/>
      <c r="GM126" s="274"/>
      <c r="GN126" s="274"/>
      <c r="GO126" s="274"/>
      <c r="GP126" s="274"/>
      <c r="GQ126" s="274"/>
      <c r="GR126" s="274"/>
      <c r="GS126" s="274"/>
      <c r="GT126" s="274"/>
      <c r="GU126" s="274"/>
      <c r="GV126" s="274"/>
      <c r="GW126" s="274"/>
      <c r="GX126" s="274"/>
      <c r="GY126" s="274"/>
      <c r="GZ126" s="274"/>
      <c r="HA126" s="274"/>
      <c r="HB126" s="274"/>
      <c r="HC126" s="274"/>
      <c r="HD126" s="274"/>
      <c r="HE126" s="274"/>
      <c r="HF126" s="274"/>
      <c r="HG126" s="274"/>
      <c r="HH126" s="274"/>
      <c r="HI126" s="274"/>
      <c r="HJ126" s="274"/>
      <c r="HK126" s="274"/>
      <c r="HL126" s="274"/>
      <c r="HM126" s="274"/>
      <c r="HN126" s="274"/>
      <c r="HO126" s="274"/>
      <c r="HP126" s="274"/>
      <c r="HQ126" s="274"/>
      <c r="HR126" s="274"/>
      <c r="HS126" s="274"/>
      <c r="HT126" s="274"/>
      <c r="HU126" s="274"/>
      <c r="HV126" s="274"/>
      <c r="HW126" s="274"/>
      <c r="HX126" s="274"/>
      <c r="HY126" s="274"/>
      <c r="HZ126" s="274"/>
      <c r="IA126" s="274"/>
      <c r="IB126" s="274"/>
      <c r="IC126" s="274"/>
      <c r="ID126" s="274"/>
      <c r="IE126" s="274"/>
      <c r="IF126" s="274"/>
      <c r="IG126" s="274"/>
      <c r="IH126" s="274"/>
      <c r="II126" s="274"/>
      <c r="IJ126" s="274"/>
      <c r="IK126" s="274"/>
      <c r="IL126" s="274"/>
      <c r="IM126" s="274"/>
      <c r="IN126" s="274"/>
      <c r="IO126" s="274"/>
      <c r="IP126" s="274"/>
      <c r="IQ126" s="274"/>
      <c r="IR126" s="274"/>
      <c r="IS126" s="274"/>
      <c r="IT126" s="274"/>
    </row>
    <row r="127" spans="1:254" customFormat="1" ht="13.8" x14ac:dyDescent="0.25">
      <c r="B127" s="420" t="s">
        <v>295</v>
      </c>
      <c r="C127" s="416">
        <f>'7990NTP-P'!C51</f>
        <v>0</v>
      </c>
      <c r="D127" s="417">
        <f>+E105</f>
        <v>0</v>
      </c>
      <c r="E127" s="425"/>
      <c r="F127" s="426">
        <f t="shared" ref="F127:F131" si="1">D127</f>
        <v>0</v>
      </c>
      <c r="G127" s="425"/>
      <c r="H127" s="6"/>
      <c r="I127" s="274"/>
      <c r="J127" s="272"/>
      <c r="K127" s="272"/>
      <c r="L127" s="272"/>
      <c r="M127" s="272"/>
      <c r="N127" s="272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I127" s="274"/>
      <c r="AJ127" s="274"/>
      <c r="AK127" s="274"/>
      <c r="AL127" s="274"/>
      <c r="AM127" s="274"/>
      <c r="AN127" s="274"/>
      <c r="AO127" s="274"/>
      <c r="AP127" s="274"/>
      <c r="AQ127" s="274"/>
      <c r="AR127" s="274"/>
      <c r="AS127" s="274"/>
      <c r="AT127" s="274"/>
      <c r="AU127" s="274"/>
      <c r="AV127" s="274"/>
      <c r="AW127" s="274"/>
      <c r="AX127" s="274"/>
      <c r="AY127" s="274"/>
      <c r="AZ127" s="274"/>
      <c r="BA127" s="274"/>
      <c r="BB127" s="274"/>
      <c r="BC127" s="274"/>
      <c r="BD127" s="274"/>
      <c r="BE127" s="274"/>
      <c r="BF127" s="274"/>
      <c r="BG127" s="274"/>
      <c r="BH127" s="274"/>
      <c r="BI127" s="274"/>
      <c r="BJ127" s="274"/>
      <c r="BK127" s="274"/>
      <c r="BL127" s="274"/>
      <c r="BM127" s="274"/>
      <c r="BN127" s="274"/>
      <c r="BO127" s="274"/>
      <c r="BP127" s="274"/>
      <c r="BQ127" s="274"/>
      <c r="BR127" s="274"/>
      <c r="BS127" s="274"/>
      <c r="BT127" s="274"/>
      <c r="BU127" s="274"/>
      <c r="BV127" s="274"/>
      <c r="BW127" s="274"/>
      <c r="BX127" s="274"/>
      <c r="BY127" s="274"/>
      <c r="BZ127" s="274"/>
      <c r="CA127" s="274"/>
      <c r="CB127" s="274"/>
      <c r="CC127" s="274"/>
      <c r="CD127" s="274"/>
      <c r="CE127" s="274"/>
      <c r="CF127" s="274"/>
      <c r="CG127" s="274"/>
      <c r="CH127" s="274"/>
      <c r="CI127" s="274"/>
      <c r="CJ127" s="274"/>
      <c r="CK127" s="274"/>
      <c r="CL127" s="274"/>
      <c r="CM127" s="274"/>
      <c r="CN127" s="274"/>
      <c r="CO127" s="274"/>
      <c r="CP127" s="274"/>
      <c r="CQ127" s="274"/>
      <c r="CR127" s="274"/>
      <c r="CS127" s="274"/>
      <c r="CT127" s="274"/>
      <c r="CU127" s="274"/>
      <c r="CV127" s="274"/>
      <c r="CW127" s="274"/>
      <c r="CX127" s="274"/>
      <c r="CY127" s="274"/>
      <c r="CZ127" s="274"/>
      <c r="DA127" s="274"/>
      <c r="DB127" s="274"/>
      <c r="DC127" s="274"/>
      <c r="DD127" s="274"/>
      <c r="DE127" s="274"/>
      <c r="DF127" s="274"/>
      <c r="DG127" s="274"/>
      <c r="DH127" s="274"/>
      <c r="DI127" s="274"/>
      <c r="DJ127" s="274"/>
      <c r="DK127" s="274"/>
      <c r="DL127" s="274"/>
      <c r="DM127" s="274"/>
      <c r="DN127" s="274"/>
      <c r="DO127" s="274"/>
      <c r="DP127" s="274"/>
      <c r="DQ127" s="274"/>
      <c r="DR127" s="274"/>
      <c r="DS127" s="274"/>
      <c r="DT127" s="274"/>
      <c r="DU127" s="274"/>
      <c r="DV127" s="274"/>
      <c r="DW127" s="274"/>
      <c r="DX127" s="274"/>
      <c r="DY127" s="274"/>
      <c r="DZ127" s="274"/>
      <c r="EA127" s="274"/>
      <c r="EB127" s="274"/>
      <c r="EC127" s="274"/>
      <c r="ED127" s="274"/>
      <c r="EE127" s="274"/>
      <c r="EF127" s="274"/>
      <c r="EG127" s="274"/>
      <c r="EH127" s="274"/>
      <c r="EI127" s="274"/>
      <c r="EJ127" s="274"/>
      <c r="EK127" s="274"/>
      <c r="EL127" s="274"/>
      <c r="EM127" s="274"/>
      <c r="EN127" s="274"/>
      <c r="EO127" s="274"/>
      <c r="EP127" s="274"/>
      <c r="EQ127" s="274"/>
      <c r="ER127" s="274"/>
      <c r="ES127" s="274"/>
      <c r="ET127" s="274"/>
      <c r="EU127" s="274"/>
      <c r="EV127" s="274"/>
      <c r="EW127" s="274"/>
      <c r="EX127" s="274"/>
      <c r="EY127" s="274"/>
      <c r="EZ127" s="274"/>
      <c r="FA127" s="274"/>
      <c r="FB127" s="274"/>
      <c r="FC127" s="274"/>
      <c r="FD127" s="274"/>
      <c r="FE127" s="274"/>
      <c r="FF127" s="274"/>
      <c r="FG127" s="274"/>
      <c r="FH127" s="274"/>
      <c r="FI127" s="274"/>
      <c r="FJ127" s="274"/>
      <c r="FK127" s="274"/>
      <c r="FL127" s="274"/>
      <c r="FM127" s="274"/>
      <c r="FN127" s="274"/>
      <c r="FO127" s="274"/>
      <c r="FP127" s="274"/>
      <c r="FQ127" s="274"/>
      <c r="FR127" s="274"/>
      <c r="FS127" s="274"/>
      <c r="FT127" s="274"/>
      <c r="FU127" s="274"/>
      <c r="FV127" s="274"/>
      <c r="FW127" s="274"/>
      <c r="FX127" s="274"/>
      <c r="FY127" s="274"/>
      <c r="FZ127" s="274"/>
      <c r="GA127" s="274"/>
      <c r="GB127" s="274"/>
      <c r="GC127" s="274"/>
      <c r="GD127" s="274"/>
      <c r="GE127" s="274"/>
      <c r="GF127" s="274"/>
      <c r="GG127" s="274"/>
      <c r="GH127" s="274"/>
      <c r="GI127" s="274"/>
      <c r="GJ127" s="274"/>
      <c r="GK127" s="274"/>
      <c r="GL127" s="274"/>
      <c r="GM127" s="274"/>
      <c r="GN127" s="274"/>
      <c r="GO127" s="274"/>
      <c r="GP127" s="274"/>
      <c r="GQ127" s="274"/>
      <c r="GR127" s="274"/>
      <c r="GS127" s="274"/>
      <c r="GT127" s="274"/>
      <c r="GU127" s="274"/>
      <c r="GV127" s="274"/>
      <c r="GW127" s="274"/>
      <c r="GX127" s="274"/>
      <c r="GY127" s="274"/>
      <c r="GZ127" s="274"/>
      <c r="HA127" s="274"/>
      <c r="HB127" s="274"/>
      <c r="HC127" s="274"/>
      <c r="HD127" s="274"/>
      <c r="HE127" s="274"/>
      <c r="HF127" s="274"/>
      <c r="HG127" s="274"/>
      <c r="HH127" s="274"/>
      <c r="HI127" s="274"/>
      <c r="HJ127" s="274"/>
      <c r="HK127" s="274"/>
      <c r="HL127" s="274"/>
      <c r="HM127" s="274"/>
      <c r="HN127" s="274"/>
      <c r="HO127" s="274"/>
      <c r="HP127" s="274"/>
      <c r="HQ127" s="274"/>
      <c r="HR127" s="274"/>
      <c r="HS127" s="274"/>
      <c r="HT127" s="274"/>
      <c r="HU127" s="274"/>
      <c r="HV127" s="274"/>
      <c r="HW127" s="274"/>
      <c r="HX127" s="274"/>
      <c r="HY127" s="274"/>
      <c r="HZ127" s="274"/>
      <c r="IA127" s="274"/>
      <c r="IB127" s="274"/>
      <c r="IC127" s="274"/>
      <c r="ID127" s="274"/>
      <c r="IE127" s="274"/>
      <c r="IF127" s="274"/>
      <c r="IG127" s="274"/>
      <c r="IH127" s="274"/>
      <c r="II127" s="274"/>
      <c r="IJ127" s="274"/>
      <c r="IK127" s="274"/>
      <c r="IL127" s="274"/>
      <c r="IM127" s="274"/>
      <c r="IN127" s="274"/>
      <c r="IO127" s="274"/>
      <c r="IP127" s="274"/>
      <c r="IQ127" s="274"/>
      <c r="IR127" s="274"/>
      <c r="IS127" s="274"/>
      <c r="IT127" s="274"/>
    </row>
    <row r="128" spans="1:254" customFormat="1" ht="13.8" x14ac:dyDescent="0.25">
      <c r="B128" s="420" t="s">
        <v>296</v>
      </c>
      <c r="C128" s="416">
        <f>'7990NTP-P'!C52</f>
        <v>0</v>
      </c>
      <c r="D128" s="417">
        <f>+G105</f>
        <v>0</v>
      </c>
      <c r="E128" s="425"/>
      <c r="F128" s="426">
        <f t="shared" si="1"/>
        <v>0</v>
      </c>
      <c r="G128" s="425"/>
      <c r="H128" s="6"/>
      <c r="I128" s="274"/>
      <c r="J128" s="272"/>
      <c r="K128" s="272"/>
      <c r="L128" s="272"/>
      <c r="M128" s="272"/>
      <c r="N128" s="272"/>
      <c r="O128" s="274"/>
      <c r="P128" s="274"/>
      <c r="Q128" s="274"/>
      <c r="R128" s="274"/>
      <c r="S128" s="274"/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I128" s="274"/>
      <c r="AJ128" s="274"/>
      <c r="AK128" s="274"/>
      <c r="AL128" s="274"/>
      <c r="AM128" s="274"/>
      <c r="AN128" s="274"/>
      <c r="AO128" s="274"/>
      <c r="AP128" s="274"/>
      <c r="AQ128" s="274"/>
      <c r="AR128" s="274"/>
      <c r="AS128" s="274"/>
      <c r="AT128" s="274"/>
      <c r="AU128" s="274"/>
      <c r="AV128" s="274"/>
      <c r="AW128" s="274"/>
      <c r="AX128" s="274"/>
      <c r="AY128" s="274"/>
      <c r="AZ128" s="274"/>
      <c r="BA128" s="274"/>
      <c r="BB128" s="274"/>
      <c r="BC128" s="274"/>
      <c r="BD128" s="274"/>
      <c r="BE128" s="274"/>
      <c r="BF128" s="274"/>
      <c r="BG128" s="274"/>
      <c r="BH128" s="274"/>
      <c r="BI128" s="274"/>
      <c r="BJ128" s="274"/>
      <c r="BK128" s="274"/>
      <c r="BL128" s="274"/>
      <c r="BM128" s="274"/>
      <c r="BN128" s="274"/>
      <c r="BO128" s="274"/>
      <c r="BP128" s="274"/>
      <c r="BQ128" s="274"/>
      <c r="BR128" s="274"/>
      <c r="BS128" s="274"/>
      <c r="BT128" s="274"/>
      <c r="BU128" s="274"/>
      <c r="BV128" s="274"/>
      <c r="BW128" s="274"/>
      <c r="BX128" s="274"/>
      <c r="BY128" s="274"/>
      <c r="BZ128" s="274"/>
      <c r="CA128" s="274"/>
      <c r="CB128" s="274"/>
      <c r="CC128" s="274"/>
      <c r="CD128" s="274"/>
      <c r="CE128" s="274"/>
      <c r="CF128" s="274"/>
      <c r="CG128" s="274"/>
      <c r="CH128" s="274"/>
      <c r="CI128" s="274"/>
      <c r="CJ128" s="274"/>
      <c r="CK128" s="274"/>
      <c r="CL128" s="274"/>
      <c r="CM128" s="274"/>
      <c r="CN128" s="274"/>
      <c r="CO128" s="274"/>
      <c r="CP128" s="274"/>
      <c r="CQ128" s="274"/>
      <c r="CR128" s="274"/>
      <c r="CS128" s="274"/>
      <c r="CT128" s="274"/>
      <c r="CU128" s="274"/>
      <c r="CV128" s="274"/>
      <c r="CW128" s="274"/>
      <c r="CX128" s="274"/>
      <c r="CY128" s="274"/>
      <c r="CZ128" s="274"/>
      <c r="DA128" s="274"/>
      <c r="DB128" s="274"/>
      <c r="DC128" s="274"/>
      <c r="DD128" s="274"/>
      <c r="DE128" s="274"/>
      <c r="DF128" s="274"/>
      <c r="DG128" s="274"/>
      <c r="DH128" s="274"/>
      <c r="DI128" s="274"/>
      <c r="DJ128" s="274"/>
      <c r="DK128" s="274"/>
      <c r="DL128" s="274"/>
      <c r="DM128" s="274"/>
      <c r="DN128" s="274"/>
      <c r="DO128" s="274"/>
      <c r="DP128" s="274"/>
      <c r="DQ128" s="274"/>
      <c r="DR128" s="274"/>
      <c r="DS128" s="274"/>
      <c r="DT128" s="274"/>
      <c r="DU128" s="274"/>
      <c r="DV128" s="274"/>
      <c r="DW128" s="274"/>
      <c r="DX128" s="274"/>
      <c r="DY128" s="274"/>
      <c r="DZ128" s="274"/>
      <c r="EA128" s="274"/>
      <c r="EB128" s="274"/>
      <c r="EC128" s="274"/>
      <c r="ED128" s="274"/>
      <c r="EE128" s="274"/>
      <c r="EF128" s="274"/>
      <c r="EG128" s="274"/>
      <c r="EH128" s="274"/>
      <c r="EI128" s="274"/>
      <c r="EJ128" s="274"/>
      <c r="EK128" s="274"/>
      <c r="EL128" s="274"/>
      <c r="EM128" s="274"/>
      <c r="EN128" s="274"/>
      <c r="EO128" s="274"/>
      <c r="EP128" s="274"/>
      <c r="EQ128" s="274"/>
      <c r="ER128" s="274"/>
      <c r="ES128" s="274"/>
      <c r="ET128" s="274"/>
      <c r="EU128" s="274"/>
      <c r="EV128" s="274"/>
      <c r="EW128" s="274"/>
      <c r="EX128" s="274"/>
      <c r="EY128" s="274"/>
      <c r="EZ128" s="274"/>
      <c r="FA128" s="274"/>
      <c r="FB128" s="274"/>
      <c r="FC128" s="274"/>
      <c r="FD128" s="274"/>
      <c r="FE128" s="274"/>
      <c r="FF128" s="274"/>
      <c r="FG128" s="274"/>
      <c r="FH128" s="274"/>
      <c r="FI128" s="274"/>
      <c r="FJ128" s="274"/>
      <c r="FK128" s="274"/>
      <c r="FL128" s="274"/>
      <c r="FM128" s="274"/>
      <c r="FN128" s="274"/>
      <c r="FO128" s="274"/>
      <c r="FP128" s="274"/>
      <c r="FQ128" s="274"/>
      <c r="FR128" s="274"/>
      <c r="FS128" s="274"/>
      <c r="FT128" s="274"/>
      <c r="FU128" s="274"/>
      <c r="FV128" s="274"/>
      <c r="FW128" s="274"/>
      <c r="FX128" s="274"/>
      <c r="FY128" s="274"/>
      <c r="FZ128" s="274"/>
      <c r="GA128" s="274"/>
      <c r="GB128" s="274"/>
      <c r="GC128" s="274"/>
      <c r="GD128" s="274"/>
      <c r="GE128" s="274"/>
      <c r="GF128" s="274"/>
      <c r="GG128" s="274"/>
      <c r="GH128" s="274"/>
      <c r="GI128" s="274"/>
      <c r="GJ128" s="274"/>
      <c r="GK128" s="274"/>
      <c r="GL128" s="274"/>
      <c r="GM128" s="274"/>
      <c r="GN128" s="274"/>
      <c r="GO128" s="274"/>
      <c r="GP128" s="274"/>
      <c r="GQ128" s="274"/>
      <c r="GR128" s="274"/>
      <c r="GS128" s="274"/>
      <c r="GT128" s="274"/>
      <c r="GU128" s="274"/>
      <c r="GV128" s="274"/>
      <c r="GW128" s="274"/>
      <c r="GX128" s="274"/>
      <c r="GY128" s="274"/>
      <c r="GZ128" s="274"/>
      <c r="HA128" s="274"/>
      <c r="HB128" s="274"/>
      <c r="HC128" s="274"/>
      <c r="HD128" s="274"/>
      <c r="HE128" s="274"/>
      <c r="HF128" s="274"/>
      <c r="HG128" s="274"/>
      <c r="HH128" s="274"/>
      <c r="HI128" s="274"/>
      <c r="HJ128" s="274"/>
      <c r="HK128" s="274"/>
      <c r="HL128" s="274"/>
      <c r="HM128" s="274"/>
      <c r="HN128" s="274"/>
      <c r="HO128" s="274"/>
      <c r="HP128" s="274"/>
      <c r="HQ128" s="274"/>
      <c r="HR128" s="274"/>
      <c r="HS128" s="274"/>
      <c r="HT128" s="274"/>
      <c r="HU128" s="274"/>
      <c r="HV128" s="274"/>
      <c r="HW128" s="274"/>
      <c r="HX128" s="274"/>
      <c r="HY128" s="274"/>
      <c r="HZ128" s="274"/>
      <c r="IA128" s="274"/>
      <c r="IB128" s="274"/>
      <c r="IC128" s="274"/>
      <c r="ID128" s="274"/>
      <c r="IE128" s="274"/>
      <c r="IF128" s="274"/>
      <c r="IG128" s="274"/>
      <c r="IH128" s="274"/>
      <c r="II128" s="274"/>
      <c r="IJ128" s="274"/>
      <c r="IK128" s="274"/>
      <c r="IL128" s="274"/>
      <c r="IM128" s="274"/>
      <c r="IN128" s="274"/>
      <c r="IO128" s="274"/>
      <c r="IP128" s="274"/>
      <c r="IQ128" s="274"/>
      <c r="IR128" s="274"/>
      <c r="IS128" s="274"/>
      <c r="IT128" s="274"/>
    </row>
    <row r="129" spans="2:254" customFormat="1" ht="13.8" x14ac:dyDescent="0.25">
      <c r="B129" s="420" t="s">
        <v>297</v>
      </c>
      <c r="C129" s="416">
        <f>'7990NTP-P'!C53</f>
        <v>0</v>
      </c>
      <c r="D129" s="417">
        <f>+I105</f>
        <v>0</v>
      </c>
      <c r="E129" s="425"/>
      <c r="F129" s="426">
        <f t="shared" si="1"/>
        <v>0</v>
      </c>
      <c r="G129" s="425"/>
      <c r="H129" s="6"/>
      <c r="I129" s="274"/>
      <c r="J129" s="272"/>
      <c r="K129" s="272"/>
      <c r="L129" s="272"/>
      <c r="M129" s="272"/>
      <c r="N129" s="272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I129" s="274"/>
      <c r="AJ129" s="274"/>
      <c r="AK129" s="274"/>
      <c r="AL129" s="274"/>
      <c r="AM129" s="274"/>
      <c r="AN129" s="274"/>
      <c r="AO129" s="274"/>
      <c r="AP129" s="274"/>
      <c r="AQ129" s="274"/>
      <c r="AR129" s="274"/>
      <c r="AS129" s="274"/>
      <c r="AT129" s="274"/>
      <c r="AU129" s="274"/>
      <c r="AV129" s="274"/>
      <c r="AW129" s="274"/>
      <c r="AX129" s="274"/>
      <c r="AY129" s="274"/>
      <c r="AZ129" s="274"/>
      <c r="BA129" s="274"/>
      <c r="BB129" s="274"/>
      <c r="BC129" s="274"/>
      <c r="BD129" s="274"/>
      <c r="BE129" s="274"/>
      <c r="BF129" s="274"/>
      <c r="BG129" s="274"/>
      <c r="BH129" s="274"/>
      <c r="BI129" s="274"/>
      <c r="BJ129" s="274"/>
      <c r="BK129" s="274"/>
      <c r="BL129" s="274"/>
      <c r="BM129" s="274"/>
      <c r="BN129" s="274"/>
      <c r="BO129" s="274"/>
      <c r="BP129" s="274"/>
      <c r="BQ129" s="274"/>
      <c r="BR129" s="274"/>
      <c r="BS129" s="274"/>
      <c r="BT129" s="274"/>
      <c r="BU129" s="274"/>
      <c r="BV129" s="274"/>
      <c r="BW129" s="274"/>
      <c r="BX129" s="274"/>
      <c r="BY129" s="274"/>
      <c r="BZ129" s="274"/>
      <c r="CA129" s="274"/>
      <c r="CB129" s="274"/>
      <c r="CC129" s="274"/>
      <c r="CD129" s="274"/>
      <c r="CE129" s="274"/>
      <c r="CF129" s="274"/>
      <c r="CG129" s="274"/>
      <c r="CH129" s="274"/>
      <c r="CI129" s="274"/>
      <c r="CJ129" s="274"/>
      <c r="CK129" s="274"/>
      <c r="CL129" s="274"/>
      <c r="CM129" s="274"/>
      <c r="CN129" s="274"/>
      <c r="CO129" s="274"/>
      <c r="CP129" s="274"/>
      <c r="CQ129" s="274"/>
      <c r="CR129" s="274"/>
      <c r="CS129" s="274"/>
      <c r="CT129" s="274"/>
      <c r="CU129" s="274"/>
      <c r="CV129" s="274"/>
      <c r="CW129" s="274"/>
      <c r="CX129" s="274"/>
      <c r="CY129" s="274"/>
      <c r="CZ129" s="274"/>
      <c r="DA129" s="274"/>
      <c r="DB129" s="274"/>
      <c r="DC129" s="274"/>
      <c r="DD129" s="274"/>
      <c r="DE129" s="274"/>
      <c r="DF129" s="274"/>
      <c r="DG129" s="274"/>
      <c r="DH129" s="274"/>
      <c r="DI129" s="274"/>
      <c r="DJ129" s="274"/>
      <c r="DK129" s="274"/>
      <c r="DL129" s="274"/>
      <c r="DM129" s="274"/>
      <c r="DN129" s="274"/>
      <c r="DO129" s="274"/>
      <c r="DP129" s="274"/>
      <c r="DQ129" s="274"/>
      <c r="DR129" s="274"/>
      <c r="DS129" s="274"/>
      <c r="DT129" s="274"/>
      <c r="DU129" s="274"/>
      <c r="DV129" s="274"/>
      <c r="DW129" s="274"/>
      <c r="DX129" s="274"/>
      <c r="DY129" s="274"/>
      <c r="DZ129" s="274"/>
      <c r="EA129" s="274"/>
      <c r="EB129" s="274"/>
      <c r="EC129" s="274"/>
      <c r="ED129" s="274"/>
      <c r="EE129" s="274"/>
      <c r="EF129" s="274"/>
      <c r="EG129" s="274"/>
      <c r="EH129" s="274"/>
      <c r="EI129" s="274"/>
      <c r="EJ129" s="274"/>
      <c r="EK129" s="274"/>
      <c r="EL129" s="274"/>
      <c r="EM129" s="274"/>
      <c r="EN129" s="274"/>
      <c r="EO129" s="274"/>
      <c r="EP129" s="274"/>
      <c r="EQ129" s="274"/>
      <c r="ER129" s="274"/>
      <c r="ES129" s="274"/>
      <c r="ET129" s="274"/>
      <c r="EU129" s="274"/>
      <c r="EV129" s="274"/>
      <c r="EW129" s="274"/>
      <c r="EX129" s="274"/>
      <c r="EY129" s="274"/>
      <c r="EZ129" s="274"/>
      <c r="FA129" s="274"/>
      <c r="FB129" s="274"/>
      <c r="FC129" s="274"/>
      <c r="FD129" s="274"/>
      <c r="FE129" s="274"/>
      <c r="FF129" s="274"/>
      <c r="FG129" s="274"/>
      <c r="FH129" s="274"/>
      <c r="FI129" s="274"/>
      <c r="FJ129" s="274"/>
      <c r="FK129" s="274"/>
      <c r="FL129" s="274"/>
      <c r="FM129" s="274"/>
      <c r="FN129" s="274"/>
      <c r="FO129" s="274"/>
      <c r="FP129" s="274"/>
      <c r="FQ129" s="274"/>
      <c r="FR129" s="274"/>
      <c r="FS129" s="274"/>
      <c r="FT129" s="274"/>
      <c r="FU129" s="274"/>
      <c r="FV129" s="274"/>
      <c r="FW129" s="274"/>
      <c r="FX129" s="274"/>
      <c r="FY129" s="274"/>
      <c r="FZ129" s="274"/>
      <c r="GA129" s="274"/>
      <c r="GB129" s="274"/>
      <c r="GC129" s="274"/>
      <c r="GD129" s="274"/>
      <c r="GE129" s="274"/>
      <c r="GF129" s="274"/>
      <c r="GG129" s="274"/>
      <c r="GH129" s="274"/>
      <c r="GI129" s="274"/>
      <c r="GJ129" s="274"/>
      <c r="GK129" s="274"/>
      <c r="GL129" s="274"/>
      <c r="GM129" s="274"/>
      <c r="GN129" s="274"/>
      <c r="GO129" s="274"/>
      <c r="GP129" s="274"/>
      <c r="GQ129" s="274"/>
      <c r="GR129" s="274"/>
      <c r="GS129" s="274"/>
      <c r="GT129" s="274"/>
      <c r="GU129" s="274"/>
      <c r="GV129" s="274"/>
      <c r="GW129" s="274"/>
      <c r="GX129" s="274"/>
      <c r="GY129" s="274"/>
      <c r="GZ129" s="274"/>
      <c r="HA129" s="274"/>
      <c r="HB129" s="274"/>
      <c r="HC129" s="274"/>
      <c r="HD129" s="274"/>
      <c r="HE129" s="274"/>
      <c r="HF129" s="274"/>
      <c r="HG129" s="274"/>
      <c r="HH129" s="274"/>
      <c r="HI129" s="274"/>
      <c r="HJ129" s="274"/>
      <c r="HK129" s="274"/>
      <c r="HL129" s="274"/>
      <c r="HM129" s="274"/>
      <c r="HN129" s="274"/>
      <c r="HO129" s="274"/>
      <c r="HP129" s="274"/>
      <c r="HQ129" s="274"/>
      <c r="HR129" s="274"/>
      <c r="HS129" s="274"/>
      <c r="HT129" s="274"/>
      <c r="HU129" s="274"/>
      <c r="HV129" s="274"/>
      <c r="HW129" s="274"/>
      <c r="HX129" s="274"/>
      <c r="HY129" s="274"/>
      <c r="HZ129" s="274"/>
      <c r="IA129" s="274"/>
      <c r="IB129" s="274"/>
      <c r="IC129" s="274"/>
      <c r="ID129" s="274"/>
      <c r="IE129" s="274"/>
      <c r="IF129" s="274"/>
      <c r="IG129" s="274"/>
      <c r="IH129" s="274"/>
      <c r="II129" s="274"/>
      <c r="IJ129" s="274"/>
      <c r="IK129" s="274"/>
      <c r="IL129" s="274"/>
      <c r="IM129" s="274"/>
      <c r="IN129" s="274"/>
      <c r="IO129" s="274"/>
      <c r="IP129" s="274"/>
      <c r="IQ129" s="274"/>
      <c r="IR129" s="274"/>
      <c r="IS129" s="274"/>
      <c r="IT129" s="274"/>
    </row>
    <row r="130" spans="2:254" customFormat="1" ht="13.8" x14ac:dyDescent="0.25">
      <c r="B130" s="415" t="s">
        <v>88</v>
      </c>
      <c r="C130" s="416">
        <f>'7990NTP-P'!C54</f>
        <v>0</v>
      </c>
      <c r="D130" s="417">
        <f>+K105</f>
        <v>0</v>
      </c>
      <c r="E130" s="425"/>
      <c r="F130" s="426">
        <f t="shared" si="1"/>
        <v>0</v>
      </c>
      <c r="G130" s="425"/>
      <c r="I130" s="274"/>
      <c r="J130" s="272"/>
      <c r="K130" s="272"/>
      <c r="L130" s="272"/>
      <c r="M130" s="272"/>
      <c r="N130" s="272"/>
      <c r="O130" s="274"/>
      <c r="P130" s="274"/>
      <c r="Q130" s="274"/>
      <c r="R130" s="274"/>
      <c r="S130" s="274"/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I130" s="274"/>
      <c r="AJ130" s="274"/>
      <c r="AK130" s="274"/>
      <c r="AL130" s="274"/>
      <c r="AM130" s="274"/>
      <c r="AN130" s="274"/>
      <c r="AO130" s="274"/>
      <c r="AP130" s="274"/>
      <c r="AQ130" s="274"/>
      <c r="AR130" s="274"/>
      <c r="AS130" s="274"/>
      <c r="AT130" s="274"/>
      <c r="AU130" s="274"/>
      <c r="AV130" s="274"/>
      <c r="AW130" s="274"/>
      <c r="AX130" s="274"/>
      <c r="AY130" s="274"/>
      <c r="AZ130" s="274"/>
      <c r="BA130" s="274"/>
      <c r="BB130" s="274"/>
      <c r="BC130" s="274"/>
      <c r="BD130" s="274"/>
      <c r="BE130" s="274"/>
      <c r="BF130" s="274"/>
      <c r="BG130" s="274"/>
      <c r="BH130" s="274"/>
      <c r="BI130" s="274"/>
      <c r="BJ130" s="274"/>
      <c r="BK130" s="274"/>
      <c r="BL130" s="274"/>
      <c r="BM130" s="274"/>
      <c r="BN130" s="274"/>
      <c r="BO130" s="274"/>
      <c r="BP130" s="274"/>
      <c r="BQ130" s="274"/>
      <c r="BR130" s="274"/>
      <c r="BS130" s="274"/>
      <c r="BT130" s="274"/>
      <c r="BU130" s="274"/>
      <c r="BV130" s="274"/>
      <c r="BW130" s="274"/>
      <c r="BX130" s="274"/>
      <c r="BY130" s="274"/>
      <c r="BZ130" s="274"/>
      <c r="CA130" s="274"/>
      <c r="CB130" s="274"/>
      <c r="CC130" s="274"/>
      <c r="CD130" s="274"/>
      <c r="CE130" s="274"/>
      <c r="CF130" s="274"/>
      <c r="CG130" s="274"/>
      <c r="CH130" s="274"/>
      <c r="CI130" s="274"/>
      <c r="CJ130" s="274"/>
      <c r="CK130" s="274"/>
      <c r="CL130" s="274"/>
      <c r="CM130" s="274"/>
      <c r="CN130" s="274"/>
      <c r="CO130" s="274"/>
      <c r="CP130" s="274"/>
      <c r="CQ130" s="274"/>
      <c r="CR130" s="274"/>
      <c r="CS130" s="274"/>
      <c r="CT130" s="274"/>
      <c r="CU130" s="274"/>
      <c r="CV130" s="274"/>
      <c r="CW130" s="274"/>
      <c r="CX130" s="274"/>
      <c r="CY130" s="274"/>
      <c r="CZ130" s="274"/>
      <c r="DA130" s="274"/>
      <c r="DB130" s="274"/>
      <c r="DC130" s="274"/>
      <c r="DD130" s="274"/>
      <c r="DE130" s="274"/>
      <c r="DF130" s="274"/>
      <c r="DG130" s="274"/>
      <c r="DH130" s="274"/>
      <c r="DI130" s="274"/>
      <c r="DJ130" s="274"/>
      <c r="DK130" s="274"/>
      <c r="DL130" s="274"/>
      <c r="DM130" s="274"/>
      <c r="DN130" s="274"/>
      <c r="DO130" s="274"/>
      <c r="DP130" s="274"/>
      <c r="DQ130" s="274"/>
      <c r="DR130" s="274"/>
      <c r="DS130" s="274"/>
      <c r="DT130" s="274"/>
      <c r="DU130" s="274"/>
      <c r="DV130" s="274"/>
      <c r="DW130" s="274"/>
      <c r="DX130" s="274"/>
      <c r="DY130" s="274"/>
      <c r="DZ130" s="274"/>
      <c r="EA130" s="274"/>
      <c r="EB130" s="274"/>
      <c r="EC130" s="274"/>
      <c r="ED130" s="274"/>
      <c r="EE130" s="274"/>
      <c r="EF130" s="274"/>
      <c r="EG130" s="274"/>
      <c r="EH130" s="274"/>
      <c r="EI130" s="274"/>
      <c r="EJ130" s="274"/>
      <c r="EK130" s="274"/>
      <c r="EL130" s="274"/>
      <c r="EM130" s="274"/>
      <c r="EN130" s="274"/>
      <c r="EO130" s="274"/>
      <c r="EP130" s="274"/>
      <c r="EQ130" s="274"/>
      <c r="ER130" s="274"/>
      <c r="ES130" s="274"/>
      <c r="ET130" s="274"/>
      <c r="EU130" s="274"/>
      <c r="EV130" s="274"/>
      <c r="EW130" s="274"/>
      <c r="EX130" s="274"/>
      <c r="EY130" s="274"/>
      <c r="EZ130" s="274"/>
      <c r="FA130" s="274"/>
      <c r="FB130" s="274"/>
      <c r="FC130" s="274"/>
      <c r="FD130" s="274"/>
      <c r="FE130" s="274"/>
      <c r="FF130" s="274"/>
      <c r="FG130" s="274"/>
      <c r="FH130" s="274"/>
      <c r="FI130" s="274"/>
      <c r="FJ130" s="274"/>
      <c r="FK130" s="274"/>
      <c r="FL130" s="274"/>
      <c r="FM130" s="274"/>
      <c r="FN130" s="274"/>
      <c r="FO130" s="274"/>
      <c r="FP130" s="274"/>
      <c r="FQ130" s="274"/>
      <c r="FR130" s="274"/>
      <c r="FS130" s="274"/>
      <c r="FT130" s="274"/>
      <c r="FU130" s="274"/>
      <c r="FV130" s="274"/>
      <c r="FW130" s="274"/>
      <c r="FX130" s="274"/>
      <c r="FY130" s="274"/>
      <c r="FZ130" s="274"/>
      <c r="GA130" s="274"/>
      <c r="GB130" s="274"/>
      <c r="GC130" s="274"/>
      <c r="GD130" s="274"/>
      <c r="GE130" s="274"/>
      <c r="GF130" s="274"/>
      <c r="GG130" s="274"/>
      <c r="GH130" s="274"/>
      <c r="GI130" s="274"/>
      <c r="GJ130" s="274"/>
      <c r="GK130" s="274"/>
      <c r="GL130" s="274"/>
      <c r="GM130" s="274"/>
      <c r="GN130" s="274"/>
      <c r="GO130" s="274"/>
      <c r="GP130" s="274"/>
      <c r="GQ130" s="274"/>
      <c r="GR130" s="274"/>
      <c r="GS130" s="274"/>
      <c r="GT130" s="274"/>
      <c r="GU130" s="274"/>
      <c r="GV130" s="274"/>
      <c r="GW130" s="274"/>
      <c r="GX130" s="274"/>
      <c r="GY130" s="274"/>
      <c r="GZ130" s="274"/>
      <c r="HA130" s="274"/>
      <c r="HB130" s="274"/>
      <c r="HC130" s="274"/>
      <c r="HD130" s="274"/>
      <c r="HE130" s="274"/>
      <c r="HF130" s="274"/>
      <c r="HG130" s="274"/>
      <c r="HH130" s="274"/>
      <c r="HI130" s="274"/>
      <c r="HJ130" s="274"/>
      <c r="HK130" s="274"/>
      <c r="HL130" s="274"/>
      <c r="HM130" s="274"/>
      <c r="HN130" s="274"/>
      <c r="HO130" s="274"/>
      <c r="HP130" s="274"/>
      <c r="HQ130" s="274"/>
      <c r="HR130" s="274"/>
      <c r="HS130" s="274"/>
      <c r="HT130" s="274"/>
      <c r="HU130" s="274"/>
      <c r="HV130" s="274"/>
      <c r="HW130" s="274"/>
      <c r="HX130" s="274"/>
      <c r="HY130" s="274"/>
      <c r="HZ130" s="274"/>
      <c r="IA130" s="274"/>
      <c r="IB130" s="274"/>
      <c r="IC130" s="274"/>
      <c r="ID130" s="274"/>
      <c r="IE130" s="274"/>
      <c r="IF130" s="274"/>
      <c r="IG130" s="274"/>
      <c r="IH130" s="274"/>
      <c r="II130" s="274"/>
      <c r="IJ130" s="274"/>
      <c r="IK130" s="274"/>
      <c r="IL130" s="274"/>
      <c r="IM130" s="274"/>
      <c r="IN130" s="274"/>
      <c r="IO130" s="274"/>
      <c r="IP130" s="274"/>
      <c r="IQ130" s="274"/>
      <c r="IR130" s="274"/>
      <c r="IS130" s="274"/>
      <c r="IT130" s="274"/>
    </row>
    <row r="131" spans="2:254" customFormat="1" ht="13.8" x14ac:dyDescent="0.25">
      <c r="B131" s="415" t="s">
        <v>89</v>
      </c>
      <c r="C131" s="416">
        <f>'7990NTP-P'!C55</f>
        <v>0</v>
      </c>
      <c r="D131" s="417">
        <f>+M105</f>
        <v>0</v>
      </c>
      <c r="E131" s="425"/>
      <c r="F131" s="426">
        <f t="shared" si="1"/>
        <v>0</v>
      </c>
      <c r="G131" s="425"/>
      <c r="I131" s="274"/>
      <c r="J131" s="272"/>
      <c r="K131" s="272"/>
      <c r="L131" s="272"/>
      <c r="M131" s="272"/>
      <c r="N131" s="272"/>
      <c r="O131" s="274"/>
      <c r="P131" s="274"/>
      <c r="Q131" s="274"/>
      <c r="R131" s="274"/>
      <c r="S131" s="274"/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I131" s="274"/>
      <c r="AJ131" s="274"/>
      <c r="AK131" s="274"/>
      <c r="AL131" s="274"/>
      <c r="AM131" s="274"/>
      <c r="AN131" s="274"/>
      <c r="AO131" s="274"/>
      <c r="AP131" s="274"/>
      <c r="AQ131" s="274"/>
      <c r="AR131" s="274"/>
      <c r="AS131" s="274"/>
      <c r="AT131" s="274"/>
      <c r="AU131" s="274"/>
      <c r="AV131" s="274"/>
      <c r="AW131" s="274"/>
      <c r="AX131" s="274"/>
      <c r="AY131" s="274"/>
      <c r="AZ131" s="274"/>
      <c r="BA131" s="274"/>
      <c r="BB131" s="274"/>
      <c r="BC131" s="274"/>
      <c r="BD131" s="274"/>
      <c r="BE131" s="274"/>
      <c r="BF131" s="274"/>
      <c r="BG131" s="274"/>
      <c r="BH131" s="274"/>
      <c r="BI131" s="274"/>
      <c r="BJ131" s="274"/>
      <c r="BK131" s="274"/>
      <c r="BL131" s="274"/>
      <c r="BM131" s="274"/>
      <c r="BN131" s="274"/>
      <c r="BO131" s="274"/>
      <c r="BP131" s="274"/>
      <c r="BQ131" s="274"/>
      <c r="BR131" s="274"/>
      <c r="BS131" s="274"/>
      <c r="BT131" s="274"/>
      <c r="BU131" s="274"/>
      <c r="BV131" s="274"/>
      <c r="BW131" s="274"/>
      <c r="BX131" s="274"/>
      <c r="BY131" s="274"/>
      <c r="BZ131" s="274"/>
      <c r="CA131" s="274"/>
      <c r="CB131" s="274"/>
      <c r="CC131" s="274"/>
      <c r="CD131" s="274"/>
      <c r="CE131" s="274"/>
      <c r="CF131" s="274"/>
      <c r="CG131" s="274"/>
      <c r="CH131" s="274"/>
      <c r="CI131" s="274"/>
      <c r="CJ131" s="274"/>
      <c r="CK131" s="274"/>
      <c r="CL131" s="274"/>
      <c r="CM131" s="274"/>
      <c r="CN131" s="274"/>
      <c r="CO131" s="274"/>
      <c r="CP131" s="274"/>
      <c r="CQ131" s="274"/>
      <c r="CR131" s="274"/>
      <c r="CS131" s="274"/>
      <c r="CT131" s="274"/>
      <c r="CU131" s="274"/>
      <c r="CV131" s="274"/>
      <c r="CW131" s="274"/>
      <c r="CX131" s="274"/>
      <c r="CY131" s="274"/>
      <c r="CZ131" s="274"/>
      <c r="DA131" s="274"/>
      <c r="DB131" s="274"/>
      <c r="DC131" s="274"/>
      <c r="DD131" s="274"/>
      <c r="DE131" s="274"/>
      <c r="DF131" s="274"/>
      <c r="DG131" s="274"/>
      <c r="DH131" s="274"/>
      <c r="DI131" s="274"/>
      <c r="DJ131" s="274"/>
      <c r="DK131" s="274"/>
      <c r="DL131" s="274"/>
      <c r="DM131" s="274"/>
      <c r="DN131" s="274"/>
      <c r="DO131" s="274"/>
      <c r="DP131" s="274"/>
      <c r="DQ131" s="274"/>
      <c r="DR131" s="274"/>
      <c r="DS131" s="274"/>
      <c r="DT131" s="274"/>
      <c r="DU131" s="274"/>
      <c r="DV131" s="274"/>
      <c r="DW131" s="274"/>
      <c r="DX131" s="274"/>
      <c r="DY131" s="274"/>
      <c r="DZ131" s="274"/>
      <c r="EA131" s="274"/>
      <c r="EB131" s="274"/>
      <c r="EC131" s="274"/>
      <c r="ED131" s="274"/>
      <c r="EE131" s="274"/>
      <c r="EF131" s="274"/>
      <c r="EG131" s="274"/>
      <c r="EH131" s="274"/>
      <c r="EI131" s="274"/>
      <c r="EJ131" s="274"/>
      <c r="EK131" s="274"/>
      <c r="EL131" s="274"/>
      <c r="EM131" s="274"/>
      <c r="EN131" s="274"/>
      <c r="EO131" s="274"/>
      <c r="EP131" s="274"/>
      <c r="EQ131" s="274"/>
      <c r="ER131" s="274"/>
      <c r="ES131" s="274"/>
      <c r="ET131" s="274"/>
      <c r="EU131" s="274"/>
      <c r="EV131" s="274"/>
      <c r="EW131" s="274"/>
      <c r="EX131" s="274"/>
      <c r="EY131" s="274"/>
      <c r="EZ131" s="274"/>
      <c r="FA131" s="274"/>
      <c r="FB131" s="274"/>
      <c r="FC131" s="274"/>
      <c r="FD131" s="274"/>
      <c r="FE131" s="274"/>
      <c r="FF131" s="274"/>
      <c r="FG131" s="274"/>
      <c r="FH131" s="274"/>
      <c r="FI131" s="274"/>
      <c r="FJ131" s="274"/>
      <c r="FK131" s="274"/>
      <c r="FL131" s="274"/>
      <c r="FM131" s="274"/>
      <c r="FN131" s="274"/>
      <c r="FO131" s="274"/>
      <c r="FP131" s="274"/>
      <c r="FQ131" s="274"/>
      <c r="FR131" s="274"/>
      <c r="FS131" s="274"/>
      <c r="FT131" s="274"/>
      <c r="FU131" s="274"/>
      <c r="FV131" s="274"/>
      <c r="FW131" s="274"/>
      <c r="FX131" s="274"/>
      <c r="FY131" s="274"/>
      <c r="FZ131" s="274"/>
      <c r="GA131" s="274"/>
      <c r="GB131" s="274"/>
      <c r="GC131" s="274"/>
      <c r="GD131" s="274"/>
      <c r="GE131" s="274"/>
      <c r="GF131" s="274"/>
      <c r="GG131" s="274"/>
      <c r="GH131" s="274"/>
      <c r="GI131" s="274"/>
      <c r="GJ131" s="274"/>
      <c r="GK131" s="274"/>
      <c r="GL131" s="274"/>
      <c r="GM131" s="274"/>
      <c r="GN131" s="274"/>
      <c r="GO131" s="274"/>
      <c r="GP131" s="274"/>
      <c r="GQ131" s="274"/>
      <c r="GR131" s="274"/>
      <c r="GS131" s="274"/>
      <c r="GT131" s="274"/>
      <c r="GU131" s="274"/>
      <c r="GV131" s="274"/>
      <c r="GW131" s="274"/>
      <c r="GX131" s="274"/>
      <c r="GY131" s="274"/>
      <c r="GZ131" s="274"/>
      <c r="HA131" s="274"/>
      <c r="HB131" s="274"/>
      <c r="HC131" s="274"/>
      <c r="HD131" s="274"/>
      <c r="HE131" s="274"/>
      <c r="HF131" s="274"/>
      <c r="HG131" s="274"/>
      <c r="HH131" s="274"/>
      <c r="HI131" s="274"/>
      <c r="HJ131" s="274"/>
      <c r="HK131" s="274"/>
      <c r="HL131" s="274"/>
      <c r="HM131" s="274"/>
      <c r="HN131" s="274"/>
      <c r="HO131" s="274"/>
      <c r="HP131" s="274"/>
      <c r="HQ131" s="274"/>
      <c r="HR131" s="274"/>
      <c r="HS131" s="274"/>
      <c r="HT131" s="274"/>
      <c r="HU131" s="274"/>
      <c r="HV131" s="274"/>
      <c r="HW131" s="274"/>
      <c r="HX131" s="274"/>
      <c r="HY131" s="274"/>
      <c r="HZ131" s="274"/>
      <c r="IA131" s="274"/>
      <c r="IB131" s="274"/>
      <c r="IC131" s="274"/>
      <c r="ID131" s="274"/>
      <c r="IE131" s="274"/>
      <c r="IF131" s="274"/>
      <c r="IG131" s="274"/>
      <c r="IH131" s="274"/>
      <c r="II131" s="274"/>
      <c r="IJ131" s="274"/>
      <c r="IK131" s="274"/>
      <c r="IL131" s="274"/>
      <c r="IM131" s="274"/>
      <c r="IN131" s="274"/>
      <c r="IO131" s="274"/>
      <c r="IP131" s="274"/>
      <c r="IQ131" s="274"/>
      <c r="IR131" s="274"/>
      <c r="IS131" s="274"/>
      <c r="IT131" s="274"/>
    </row>
    <row r="132" spans="2:254" customFormat="1" ht="13.8" x14ac:dyDescent="0.25">
      <c r="B132" s="421" t="s">
        <v>221</v>
      </c>
      <c r="C132" s="422"/>
      <c r="D132" s="423"/>
      <c r="E132" s="725"/>
      <c r="F132" s="726"/>
      <c r="G132" s="427"/>
      <c r="H132" s="6"/>
      <c r="I132" s="274"/>
      <c r="J132" s="272"/>
      <c r="K132" s="272"/>
      <c r="L132" s="272"/>
      <c r="M132" s="272"/>
      <c r="N132" s="272"/>
      <c r="O132" s="274"/>
      <c r="P132" s="274"/>
      <c r="Q132" s="274"/>
      <c r="R132" s="274"/>
      <c r="S132" s="274"/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I132" s="274"/>
      <c r="AJ132" s="274"/>
      <c r="AK132" s="274"/>
      <c r="AL132" s="274"/>
      <c r="AM132" s="274"/>
      <c r="AN132" s="274"/>
      <c r="AO132" s="274"/>
      <c r="AP132" s="274"/>
      <c r="AQ132" s="274"/>
      <c r="AR132" s="274"/>
      <c r="AS132" s="274"/>
      <c r="AT132" s="274"/>
      <c r="AU132" s="274"/>
      <c r="AV132" s="274"/>
      <c r="AW132" s="274"/>
      <c r="AX132" s="274"/>
      <c r="AY132" s="274"/>
      <c r="AZ132" s="274"/>
      <c r="BA132" s="274"/>
      <c r="BB132" s="274"/>
      <c r="BC132" s="274"/>
      <c r="BD132" s="274"/>
      <c r="BE132" s="274"/>
      <c r="BF132" s="274"/>
      <c r="BG132" s="274"/>
      <c r="BH132" s="274"/>
      <c r="BI132" s="274"/>
      <c r="BJ132" s="274"/>
      <c r="BK132" s="274"/>
      <c r="BL132" s="274"/>
      <c r="BM132" s="274"/>
      <c r="BN132" s="274"/>
      <c r="BO132" s="274"/>
      <c r="BP132" s="274"/>
      <c r="BQ132" s="274"/>
      <c r="BR132" s="274"/>
      <c r="BS132" s="274"/>
      <c r="BT132" s="274"/>
      <c r="BU132" s="274"/>
      <c r="BV132" s="274"/>
      <c r="BW132" s="274"/>
      <c r="BX132" s="274"/>
      <c r="BY132" s="274"/>
      <c r="BZ132" s="274"/>
      <c r="CA132" s="274"/>
      <c r="CB132" s="274"/>
      <c r="CC132" s="274"/>
      <c r="CD132" s="274"/>
      <c r="CE132" s="274"/>
      <c r="CF132" s="274"/>
      <c r="CG132" s="274"/>
      <c r="CH132" s="274"/>
      <c r="CI132" s="274"/>
      <c r="CJ132" s="274"/>
      <c r="CK132" s="274"/>
      <c r="CL132" s="274"/>
      <c r="CM132" s="274"/>
      <c r="CN132" s="274"/>
      <c r="CO132" s="274"/>
      <c r="CP132" s="274"/>
      <c r="CQ132" s="274"/>
      <c r="CR132" s="274"/>
      <c r="CS132" s="274"/>
      <c r="CT132" s="274"/>
      <c r="CU132" s="274"/>
      <c r="CV132" s="274"/>
      <c r="CW132" s="274"/>
      <c r="CX132" s="274"/>
      <c r="CY132" s="274"/>
      <c r="CZ132" s="274"/>
      <c r="DA132" s="274"/>
      <c r="DB132" s="274"/>
      <c r="DC132" s="274"/>
      <c r="DD132" s="274"/>
      <c r="DE132" s="274"/>
      <c r="DF132" s="274"/>
      <c r="DG132" s="274"/>
      <c r="DH132" s="274"/>
      <c r="DI132" s="274"/>
      <c r="DJ132" s="274"/>
      <c r="DK132" s="274"/>
      <c r="DL132" s="274"/>
      <c r="DM132" s="274"/>
      <c r="DN132" s="274"/>
      <c r="DO132" s="274"/>
      <c r="DP132" s="274"/>
      <c r="DQ132" s="274"/>
      <c r="DR132" s="274"/>
      <c r="DS132" s="274"/>
      <c r="DT132" s="274"/>
      <c r="DU132" s="274"/>
      <c r="DV132" s="274"/>
      <c r="DW132" s="274"/>
      <c r="DX132" s="274"/>
      <c r="DY132" s="274"/>
      <c r="DZ132" s="274"/>
      <c r="EA132" s="274"/>
      <c r="EB132" s="274"/>
      <c r="EC132" s="274"/>
      <c r="ED132" s="274"/>
      <c r="EE132" s="274"/>
      <c r="EF132" s="274"/>
      <c r="EG132" s="274"/>
      <c r="EH132" s="274"/>
      <c r="EI132" s="274"/>
      <c r="EJ132" s="274"/>
      <c r="EK132" s="274"/>
      <c r="EL132" s="274"/>
      <c r="EM132" s="274"/>
      <c r="EN132" s="274"/>
      <c r="EO132" s="274"/>
      <c r="EP132" s="274"/>
      <c r="EQ132" s="274"/>
      <c r="ER132" s="274"/>
      <c r="ES132" s="274"/>
      <c r="ET132" s="274"/>
      <c r="EU132" s="274"/>
      <c r="EV132" s="274"/>
      <c r="EW132" s="274"/>
      <c r="EX132" s="274"/>
      <c r="EY132" s="274"/>
      <c r="EZ132" s="274"/>
      <c r="FA132" s="274"/>
      <c r="FB132" s="274"/>
      <c r="FC132" s="274"/>
      <c r="FD132" s="274"/>
      <c r="FE132" s="274"/>
      <c r="FF132" s="274"/>
      <c r="FG132" s="274"/>
      <c r="FH132" s="274"/>
      <c r="FI132" s="274"/>
      <c r="FJ132" s="274"/>
      <c r="FK132" s="274"/>
      <c r="FL132" s="274"/>
      <c r="FM132" s="274"/>
      <c r="FN132" s="274"/>
      <c r="FO132" s="274"/>
      <c r="FP132" s="274"/>
      <c r="FQ132" s="274"/>
      <c r="FR132" s="274"/>
      <c r="FS132" s="274"/>
      <c r="FT132" s="274"/>
      <c r="FU132" s="274"/>
      <c r="FV132" s="274"/>
      <c r="FW132" s="274"/>
      <c r="FX132" s="274"/>
      <c r="FY132" s="274"/>
      <c r="FZ132" s="274"/>
      <c r="GA132" s="274"/>
      <c r="GB132" s="274"/>
      <c r="GC132" s="274"/>
      <c r="GD132" s="274"/>
      <c r="GE132" s="274"/>
      <c r="GF132" s="274"/>
      <c r="GG132" s="274"/>
      <c r="GH132" s="274"/>
      <c r="GI132" s="274"/>
      <c r="GJ132" s="274"/>
      <c r="GK132" s="274"/>
      <c r="GL132" s="274"/>
      <c r="GM132" s="274"/>
      <c r="GN132" s="274"/>
      <c r="GO132" s="274"/>
      <c r="GP132" s="274"/>
      <c r="GQ132" s="274"/>
      <c r="GR132" s="274"/>
      <c r="GS132" s="274"/>
      <c r="GT132" s="274"/>
      <c r="GU132" s="274"/>
      <c r="GV132" s="274"/>
      <c r="GW132" s="274"/>
      <c r="GX132" s="274"/>
      <c r="GY132" s="274"/>
      <c r="GZ132" s="274"/>
      <c r="HA132" s="274"/>
      <c r="HB132" s="274"/>
      <c r="HC132" s="274"/>
      <c r="HD132" s="274"/>
      <c r="HE132" s="274"/>
      <c r="HF132" s="274"/>
      <c r="HG132" s="274"/>
      <c r="HH132" s="274"/>
      <c r="HI132" s="274"/>
      <c r="HJ132" s="274"/>
      <c r="HK132" s="274"/>
      <c r="HL132" s="274"/>
      <c r="HM132" s="274"/>
      <c r="HN132" s="274"/>
      <c r="HO132" s="274"/>
      <c r="HP132" s="274"/>
      <c r="HQ132" s="274"/>
      <c r="HR132" s="274"/>
      <c r="HS132" s="274"/>
      <c r="HT132" s="274"/>
      <c r="HU132" s="274"/>
      <c r="HV132" s="274"/>
      <c r="HW132" s="274"/>
      <c r="HX132" s="274"/>
      <c r="HY132" s="274"/>
      <c r="HZ132" s="274"/>
      <c r="IA132" s="274"/>
      <c r="IB132" s="274"/>
      <c r="IC132" s="274"/>
      <c r="ID132" s="274"/>
      <c r="IE132" s="274"/>
      <c r="IF132" s="274"/>
      <c r="IG132" s="274"/>
      <c r="IH132" s="274"/>
      <c r="II132" s="274"/>
      <c r="IJ132" s="274"/>
      <c r="IK132" s="274"/>
      <c r="IL132" s="274"/>
      <c r="IM132" s="274"/>
      <c r="IN132" s="274"/>
      <c r="IO132" s="274"/>
      <c r="IP132" s="274"/>
      <c r="IQ132" s="274"/>
      <c r="IR132" s="274"/>
      <c r="IS132" s="274"/>
      <c r="IT132" s="274"/>
    </row>
    <row r="133" spans="2:254" customFormat="1" ht="13.8" x14ac:dyDescent="0.25">
      <c r="B133" s="415" t="s">
        <v>87</v>
      </c>
      <c r="C133" s="428">
        <f>'7990NTP-P'!D50</f>
        <v>0</v>
      </c>
      <c r="D133" s="429">
        <f>+C111</f>
        <v>0</v>
      </c>
      <c r="E133" s="425"/>
      <c r="F133" s="430">
        <f>D133</f>
        <v>0</v>
      </c>
      <c r="G133" s="425"/>
      <c r="H133" s="6"/>
      <c r="I133" s="274"/>
      <c r="J133" s="272"/>
      <c r="K133" s="272"/>
      <c r="L133" s="272"/>
      <c r="M133" s="272"/>
      <c r="N133" s="272"/>
      <c r="O133" s="274"/>
      <c r="P133" s="274"/>
      <c r="Q133" s="274"/>
      <c r="R133" s="274"/>
      <c r="S133" s="274"/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I133" s="274"/>
      <c r="AJ133" s="274"/>
      <c r="AK133" s="274"/>
      <c r="AL133" s="274"/>
      <c r="AM133" s="274"/>
      <c r="AN133" s="274"/>
      <c r="AO133" s="274"/>
      <c r="AP133" s="274"/>
      <c r="AQ133" s="274"/>
      <c r="AR133" s="274"/>
      <c r="AS133" s="274"/>
      <c r="AT133" s="274"/>
      <c r="AU133" s="274"/>
      <c r="AV133" s="274"/>
      <c r="AW133" s="274"/>
      <c r="AX133" s="274"/>
      <c r="AY133" s="274"/>
      <c r="AZ133" s="274"/>
      <c r="BA133" s="274"/>
      <c r="BB133" s="274"/>
      <c r="BC133" s="274"/>
      <c r="BD133" s="274"/>
      <c r="BE133" s="274"/>
      <c r="BF133" s="274"/>
      <c r="BG133" s="274"/>
      <c r="BH133" s="274"/>
      <c r="BI133" s="274"/>
      <c r="BJ133" s="274"/>
      <c r="BK133" s="274"/>
      <c r="BL133" s="274"/>
      <c r="BM133" s="274"/>
      <c r="BN133" s="274"/>
      <c r="BO133" s="274"/>
      <c r="BP133" s="274"/>
      <c r="BQ133" s="274"/>
      <c r="BR133" s="274"/>
      <c r="BS133" s="274"/>
      <c r="BT133" s="274"/>
      <c r="BU133" s="274"/>
      <c r="BV133" s="274"/>
      <c r="BW133" s="274"/>
      <c r="BX133" s="274"/>
      <c r="BY133" s="274"/>
      <c r="BZ133" s="274"/>
      <c r="CA133" s="274"/>
      <c r="CB133" s="274"/>
      <c r="CC133" s="274"/>
      <c r="CD133" s="274"/>
      <c r="CE133" s="274"/>
      <c r="CF133" s="274"/>
      <c r="CG133" s="274"/>
      <c r="CH133" s="274"/>
      <c r="CI133" s="274"/>
      <c r="CJ133" s="274"/>
      <c r="CK133" s="274"/>
      <c r="CL133" s="274"/>
      <c r="CM133" s="274"/>
      <c r="CN133" s="274"/>
      <c r="CO133" s="274"/>
      <c r="CP133" s="274"/>
      <c r="CQ133" s="274"/>
      <c r="CR133" s="274"/>
      <c r="CS133" s="274"/>
      <c r="CT133" s="274"/>
      <c r="CU133" s="274"/>
      <c r="CV133" s="274"/>
      <c r="CW133" s="274"/>
      <c r="CX133" s="274"/>
      <c r="CY133" s="274"/>
      <c r="CZ133" s="274"/>
      <c r="DA133" s="274"/>
      <c r="DB133" s="274"/>
      <c r="DC133" s="274"/>
      <c r="DD133" s="274"/>
      <c r="DE133" s="274"/>
      <c r="DF133" s="274"/>
      <c r="DG133" s="274"/>
      <c r="DH133" s="274"/>
      <c r="DI133" s="274"/>
      <c r="DJ133" s="274"/>
      <c r="DK133" s="274"/>
      <c r="DL133" s="274"/>
      <c r="DM133" s="274"/>
      <c r="DN133" s="274"/>
      <c r="DO133" s="274"/>
      <c r="DP133" s="274"/>
      <c r="DQ133" s="274"/>
      <c r="DR133" s="274"/>
      <c r="DS133" s="274"/>
      <c r="DT133" s="274"/>
      <c r="DU133" s="274"/>
      <c r="DV133" s="274"/>
      <c r="DW133" s="274"/>
      <c r="DX133" s="274"/>
      <c r="DY133" s="274"/>
      <c r="DZ133" s="274"/>
      <c r="EA133" s="274"/>
      <c r="EB133" s="274"/>
      <c r="EC133" s="274"/>
      <c r="ED133" s="274"/>
      <c r="EE133" s="274"/>
      <c r="EF133" s="274"/>
      <c r="EG133" s="274"/>
      <c r="EH133" s="274"/>
      <c r="EI133" s="274"/>
      <c r="EJ133" s="274"/>
      <c r="EK133" s="274"/>
      <c r="EL133" s="274"/>
      <c r="EM133" s="274"/>
      <c r="EN133" s="274"/>
      <c r="EO133" s="274"/>
      <c r="EP133" s="274"/>
      <c r="EQ133" s="274"/>
      <c r="ER133" s="274"/>
      <c r="ES133" s="274"/>
      <c r="ET133" s="274"/>
      <c r="EU133" s="274"/>
      <c r="EV133" s="274"/>
      <c r="EW133" s="274"/>
      <c r="EX133" s="274"/>
      <c r="EY133" s="274"/>
      <c r="EZ133" s="274"/>
      <c r="FA133" s="274"/>
      <c r="FB133" s="274"/>
      <c r="FC133" s="274"/>
      <c r="FD133" s="274"/>
      <c r="FE133" s="274"/>
      <c r="FF133" s="274"/>
      <c r="FG133" s="274"/>
      <c r="FH133" s="274"/>
      <c r="FI133" s="274"/>
      <c r="FJ133" s="274"/>
      <c r="FK133" s="274"/>
      <c r="FL133" s="274"/>
      <c r="FM133" s="274"/>
      <c r="FN133" s="274"/>
      <c r="FO133" s="274"/>
      <c r="FP133" s="274"/>
      <c r="FQ133" s="274"/>
      <c r="FR133" s="274"/>
      <c r="FS133" s="274"/>
      <c r="FT133" s="274"/>
      <c r="FU133" s="274"/>
      <c r="FV133" s="274"/>
      <c r="FW133" s="274"/>
      <c r="FX133" s="274"/>
      <c r="FY133" s="274"/>
      <c r="FZ133" s="274"/>
      <c r="GA133" s="274"/>
      <c r="GB133" s="274"/>
      <c r="GC133" s="274"/>
      <c r="GD133" s="274"/>
      <c r="GE133" s="274"/>
      <c r="GF133" s="274"/>
      <c r="GG133" s="274"/>
      <c r="GH133" s="274"/>
      <c r="GI133" s="274"/>
      <c r="GJ133" s="274"/>
      <c r="GK133" s="274"/>
      <c r="GL133" s="274"/>
      <c r="GM133" s="274"/>
      <c r="GN133" s="274"/>
      <c r="GO133" s="274"/>
      <c r="GP133" s="274"/>
      <c r="GQ133" s="274"/>
      <c r="GR133" s="274"/>
      <c r="GS133" s="274"/>
      <c r="GT133" s="274"/>
      <c r="GU133" s="274"/>
      <c r="GV133" s="274"/>
      <c r="GW133" s="274"/>
      <c r="GX133" s="274"/>
      <c r="GY133" s="274"/>
      <c r="GZ133" s="274"/>
      <c r="HA133" s="274"/>
      <c r="HB133" s="274"/>
      <c r="HC133" s="274"/>
      <c r="HD133" s="274"/>
      <c r="HE133" s="274"/>
      <c r="HF133" s="274"/>
      <c r="HG133" s="274"/>
      <c r="HH133" s="274"/>
      <c r="HI133" s="274"/>
      <c r="HJ133" s="274"/>
      <c r="HK133" s="274"/>
      <c r="HL133" s="274"/>
      <c r="HM133" s="274"/>
      <c r="HN133" s="274"/>
      <c r="HO133" s="274"/>
      <c r="HP133" s="274"/>
      <c r="HQ133" s="274"/>
      <c r="HR133" s="274"/>
      <c r="HS133" s="274"/>
      <c r="HT133" s="274"/>
      <c r="HU133" s="274"/>
      <c r="HV133" s="274"/>
      <c r="HW133" s="274"/>
      <c r="HX133" s="274"/>
      <c r="HY133" s="274"/>
      <c r="HZ133" s="274"/>
      <c r="IA133" s="274"/>
      <c r="IB133" s="274"/>
      <c r="IC133" s="274"/>
      <c r="ID133" s="274"/>
      <c r="IE133" s="274"/>
      <c r="IF133" s="274"/>
      <c r="IG133" s="274"/>
      <c r="IH133" s="274"/>
      <c r="II133" s="274"/>
      <c r="IJ133" s="274"/>
      <c r="IK133" s="274"/>
      <c r="IL133" s="274"/>
      <c r="IM133" s="274"/>
      <c r="IN133" s="274"/>
      <c r="IO133" s="274"/>
      <c r="IP133" s="274"/>
      <c r="IQ133" s="274"/>
      <c r="IR133" s="274"/>
      <c r="IS133" s="274"/>
      <c r="IT133" s="274"/>
    </row>
    <row r="134" spans="2:254" customFormat="1" ht="13.8" x14ac:dyDescent="0.25">
      <c r="B134" s="420" t="s">
        <v>295</v>
      </c>
      <c r="C134" s="428">
        <f>'7990NTP-P'!D51</f>
        <v>0</v>
      </c>
      <c r="D134" s="431">
        <f>+E111</f>
        <v>0</v>
      </c>
      <c r="E134" s="425"/>
      <c r="F134" s="430">
        <f t="shared" ref="F134:F138" si="2">D134</f>
        <v>0</v>
      </c>
      <c r="G134" s="425"/>
      <c r="H134" s="6"/>
      <c r="I134" s="274"/>
      <c r="J134" s="272"/>
      <c r="K134" s="272"/>
      <c r="L134" s="272"/>
      <c r="M134" s="272"/>
      <c r="N134" s="272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I134" s="274"/>
      <c r="AJ134" s="274"/>
      <c r="AK134" s="274"/>
      <c r="AL134" s="274"/>
      <c r="AM134" s="274"/>
      <c r="AN134" s="274"/>
      <c r="AO134" s="274"/>
      <c r="AP134" s="274"/>
      <c r="AQ134" s="274"/>
      <c r="AR134" s="274"/>
      <c r="AS134" s="274"/>
      <c r="AT134" s="274"/>
      <c r="AU134" s="274"/>
      <c r="AV134" s="274"/>
      <c r="AW134" s="274"/>
      <c r="AX134" s="274"/>
      <c r="AY134" s="274"/>
      <c r="AZ134" s="274"/>
      <c r="BA134" s="274"/>
      <c r="BB134" s="274"/>
      <c r="BC134" s="274"/>
      <c r="BD134" s="274"/>
      <c r="BE134" s="274"/>
      <c r="BF134" s="274"/>
      <c r="BG134" s="274"/>
      <c r="BH134" s="274"/>
      <c r="BI134" s="274"/>
      <c r="BJ134" s="274"/>
      <c r="BK134" s="274"/>
      <c r="BL134" s="274"/>
      <c r="BM134" s="274"/>
      <c r="BN134" s="274"/>
      <c r="BO134" s="274"/>
      <c r="BP134" s="274"/>
      <c r="BQ134" s="274"/>
      <c r="BR134" s="274"/>
      <c r="BS134" s="274"/>
      <c r="BT134" s="274"/>
      <c r="BU134" s="274"/>
      <c r="BV134" s="274"/>
      <c r="BW134" s="274"/>
      <c r="BX134" s="274"/>
      <c r="BY134" s="274"/>
      <c r="BZ134" s="274"/>
      <c r="CA134" s="274"/>
      <c r="CB134" s="274"/>
      <c r="CC134" s="274"/>
      <c r="CD134" s="274"/>
      <c r="CE134" s="274"/>
      <c r="CF134" s="274"/>
      <c r="CG134" s="274"/>
      <c r="CH134" s="274"/>
      <c r="CI134" s="274"/>
      <c r="CJ134" s="274"/>
      <c r="CK134" s="274"/>
      <c r="CL134" s="274"/>
      <c r="CM134" s="274"/>
      <c r="CN134" s="274"/>
      <c r="CO134" s="274"/>
      <c r="CP134" s="274"/>
      <c r="CQ134" s="274"/>
      <c r="CR134" s="274"/>
      <c r="CS134" s="274"/>
      <c r="CT134" s="274"/>
      <c r="CU134" s="274"/>
      <c r="CV134" s="274"/>
      <c r="CW134" s="274"/>
      <c r="CX134" s="274"/>
      <c r="CY134" s="274"/>
      <c r="CZ134" s="274"/>
      <c r="DA134" s="274"/>
      <c r="DB134" s="274"/>
      <c r="DC134" s="274"/>
      <c r="DD134" s="274"/>
      <c r="DE134" s="274"/>
      <c r="DF134" s="274"/>
      <c r="DG134" s="274"/>
      <c r="DH134" s="274"/>
      <c r="DI134" s="274"/>
      <c r="DJ134" s="274"/>
      <c r="DK134" s="274"/>
      <c r="DL134" s="274"/>
      <c r="DM134" s="274"/>
      <c r="DN134" s="274"/>
      <c r="DO134" s="274"/>
      <c r="DP134" s="274"/>
      <c r="DQ134" s="274"/>
      <c r="DR134" s="274"/>
      <c r="DS134" s="274"/>
      <c r="DT134" s="274"/>
      <c r="DU134" s="274"/>
      <c r="DV134" s="274"/>
      <c r="DW134" s="274"/>
      <c r="DX134" s="274"/>
      <c r="DY134" s="274"/>
      <c r="DZ134" s="274"/>
      <c r="EA134" s="274"/>
      <c r="EB134" s="274"/>
      <c r="EC134" s="274"/>
      <c r="ED134" s="274"/>
      <c r="EE134" s="274"/>
      <c r="EF134" s="274"/>
      <c r="EG134" s="274"/>
      <c r="EH134" s="274"/>
      <c r="EI134" s="274"/>
      <c r="EJ134" s="274"/>
      <c r="EK134" s="274"/>
      <c r="EL134" s="274"/>
      <c r="EM134" s="274"/>
      <c r="EN134" s="274"/>
      <c r="EO134" s="274"/>
      <c r="EP134" s="274"/>
      <c r="EQ134" s="274"/>
      <c r="ER134" s="274"/>
      <c r="ES134" s="274"/>
      <c r="ET134" s="274"/>
      <c r="EU134" s="274"/>
      <c r="EV134" s="274"/>
      <c r="EW134" s="274"/>
      <c r="EX134" s="274"/>
      <c r="EY134" s="274"/>
      <c r="EZ134" s="274"/>
      <c r="FA134" s="274"/>
      <c r="FB134" s="274"/>
      <c r="FC134" s="274"/>
      <c r="FD134" s="274"/>
      <c r="FE134" s="274"/>
      <c r="FF134" s="274"/>
      <c r="FG134" s="274"/>
      <c r="FH134" s="274"/>
      <c r="FI134" s="274"/>
      <c r="FJ134" s="274"/>
      <c r="FK134" s="274"/>
      <c r="FL134" s="274"/>
      <c r="FM134" s="274"/>
      <c r="FN134" s="274"/>
      <c r="FO134" s="274"/>
      <c r="FP134" s="274"/>
      <c r="FQ134" s="274"/>
      <c r="FR134" s="274"/>
      <c r="FS134" s="274"/>
      <c r="FT134" s="274"/>
      <c r="FU134" s="274"/>
      <c r="FV134" s="274"/>
      <c r="FW134" s="274"/>
      <c r="FX134" s="274"/>
      <c r="FY134" s="274"/>
      <c r="FZ134" s="274"/>
      <c r="GA134" s="274"/>
      <c r="GB134" s="274"/>
      <c r="GC134" s="274"/>
      <c r="GD134" s="274"/>
      <c r="GE134" s="274"/>
      <c r="GF134" s="274"/>
      <c r="GG134" s="274"/>
      <c r="GH134" s="274"/>
      <c r="GI134" s="274"/>
      <c r="GJ134" s="274"/>
      <c r="GK134" s="274"/>
      <c r="GL134" s="274"/>
      <c r="GM134" s="274"/>
      <c r="GN134" s="274"/>
      <c r="GO134" s="274"/>
      <c r="GP134" s="274"/>
      <c r="GQ134" s="274"/>
      <c r="GR134" s="274"/>
      <c r="GS134" s="274"/>
      <c r="GT134" s="274"/>
      <c r="GU134" s="274"/>
      <c r="GV134" s="274"/>
      <c r="GW134" s="274"/>
      <c r="GX134" s="274"/>
      <c r="GY134" s="274"/>
      <c r="GZ134" s="274"/>
      <c r="HA134" s="274"/>
      <c r="HB134" s="274"/>
      <c r="HC134" s="274"/>
      <c r="HD134" s="274"/>
      <c r="HE134" s="274"/>
      <c r="HF134" s="274"/>
      <c r="HG134" s="274"/>
      <c r="HH134" s="274"/>
      <c r="HI134" s="274"/>
      <c r="HJ134" s="274"/>
      <c r="HK134" s="274"/>
      <c r="HL134" s="274"/>
      <c r="HM134" s="274"/>
      <c r="HN134" s="274"/>
      <c r="HO134" s="274"/>
      <c r="HP134" s="274"/>
      <c r="HQ134" s="274"/>
      <c r="HR134" s="274"/>
      <c r="HS134" s="274"/>
      <c r="HT134" s="274"/>
      <c r="HU134" s="274"/>
      <c r="HV134" s="274"/>
      <c r="HW134" s="274"/>
      <c r="HX134" s="274"/>
      <c r="HY134" s="274"/>
      <c r="HZ134" s="274"/>
      <c r="IA134" s="274"/>
      <c r="IB134" s="274"/>
      <c r="IC134" s="274"/>
      <c r="ID134" s="274"/>
      <c r="IE134" s="274"/>
      <c r="IF134" s="274"/>
      <c r="IG134" s="274"/>
      <c r="IH134" s="274"/>
      <c r="II134" s="274"/>
      <c r="IJ134" s="274"/>
      <c r="IK134" s="274"/>
      <c r="IL134" s="274"/>
      <c r="IM134" s="274"/>
      <c r="IN134" s="274"/>
      <c r="IO134" s="274"/>
      <c r="IP134" s="274"/>
      <c r="IQ134" s="274"/>
      <c r="IR134" s="274"/>
      <c r="IS134" s="274"/>
      <c r="IT134" s="274"/>
    </row>
    <row r="135" spans="2:254" customFormat="1" ht="13.8" x14ac:dyDescent="0.25">
      <c r="B135" s="420" t="s">
        <v>296</v>
      </c>
      <c r="C135" s="428">
        <f>'7990NTP-P'!D52</f>
        <v>0</v>
      </c>
      <c r="D135" s="431">
        <f>+G111</f>
        <v>0</v>
      </c>
      <c r="E135" s="425"/>
      <c r="F135" s="430">
        <f t="shared" si="2"/>
        <v>0</v>
      </c>
      <c r="G135" s="425"/>
      <c r="H135" s="6"/>
      <c r="I135" s="274"/>
      <c r="J135" s="272"/>
      <c r="K135" s="272"/>
      <c r="L135" s="272"/>
      <c r="M135" s="272"/>
      <c r="N135" s="272"/>
      <c r="O135" s="274"/>
      <c r="P135" s="274"/>
      <c r="Q135" s="274"/>
      <c r="R135" s="274"/>
      <c r="S135" s="274"/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I135" s="274"/>
      <c r="AJ135" s="274"/>
      <c r="AK135" s="274"/>
      <c r="AL135" s="274"/>
      <c r="AM135" s="274"/>
      <c r="AN135" s="274"/>
      <c r="AO135" s="274"/>
      <c r="AP135" s="274"/>
      <c r="AQ135" s="274"/>
      <c r="AR135" s="274"/>
      <c r="AS135" s="274"/>
      <c r="AT135" s="274"/>
      <c r="AU135" s="274"/>
      <c r="AV135" s="274"/>
      <c r="AW135" s="274"/>
      <c r="AX135" s="274"/>
      <c r="AY135" s="274"/>
      <c r="AZ135" s="274"/>
      <c r="BA135" s="274"/>
      <c r="BB135" s="274"/>
      <c r="BC135" s="274"/>
      <c r="BD135" s="274"/>
      <c r="BE135" s="274"/>
      <c r="BF135" s="274"/>
      <c r="BG135" s="274"/>
      <c r="BH135" s="274"/>
      <c r="BI135" s="274"/>
      <c r="BJ135" s="274"/>
      <c r="BK135" s="274"/>
      <c r="BL135" s="274"/>
      <c r="BM135" s="274"/>
      <c r="BN135" s="274"/>
      <c r="BO135" s="274"/>
      <c r="BP135" s="274"/>
      <c r="BQ135" s="274"/>
      <c r="BR135" s="274"/>
      <c r="BS135" s="274"/>
      <c r="BT135" s="274"/>
      <c r="BU135" s="274"/>
      <c r="BV135" s="274"/>
      <c r="BW135" s="274"/>
      <c r="BX135" s="274"/>
      <c r="BY135" s="274"/>
      <c r="BZ135" s="274"/>
      <c r="CA135" s="274"/>
      <c r="CB135" s="274"/>
      <c r="CC135" s="274"/>
      <c r="CD135" s="274"/>
      <c r="CE135" s="274"/>
      <c r="CF135" s="274"/>
      <c r="CG135" s="274"/>
      <c r="CH135" s="274"/>
      <c r="CI135" s="274"/>
      <c r="CJ135" s="274"/>
      <c r="CK135" s="274"/>
      <c r="CL135" s="274"/>
      <c r="CM135" s="274"/>
      <c r="CN135" s="274"/>
      <c r="CO135" s="274"/>
      <c r="CP135" s="274"/>
      <c r="CQ135" s="274"/>
      <c r="CR135" s="274"/>
      <c r="CS135" s="274"/>
      <c r="CT135" s="274"/>
      <c r="CU135" s="274"/>
      <c r="CV135" s="274"/>
      <c r="CW135" s="274"/>
      <c r="CX135" s="274"/>
      <c r="CY135" s="274"/>
      <c r="CZ135" s="274"/>
      <c r="DA135" s="274"/>
      <c r="DB135" s="274"/>
      <c r="DC135" s="274"/>
      <c r="DD135" s="274"/>
      <c r="DE135" s="274"/>
      <c r="DF135" s="274"/>
      <c r="DG135" s="274"/>
      <c r="DH135" s="274"/>
      <c r="DI135" s="274"/>
      <c r="DJ135" s="274"/>
      <c r="DK135" s="274"/>
      <c r="DL135" s="274"/>
      <c r="DM135" s="274"/>
      <c r="DN135" s="274"/>
      <c r="DO135" s="274"/>
      <c r="DP135" s="274"/>
      <c r="DQ135" s="274"/>
      <c r="DR135" s="274"/>
      <c r="DS135" s="274"/>
      <c r="DT135" s="274"/>
      <c r="DU135" s="274"/>
      <c r="DV135" s="274"/>
      <c r="DW135" s="274"/>
      <c r="DX135" s="274"/>
      <c r="DY135" s="274"/>
      <c r="DZ135" s="274"/>
      <c r="EA135" s="274"/>
      <c r="EB135" s="274"/>
      <c r="EC135" s="274"/>
      <c r="ED135" s="274"/>
      <c r="EE135" s="274"/>
      <c r="EF135" s="274"/>
      <c r="EG135" s="274"/>
      <c r="EH135" s="274"/>
      <c r="EI135" s="274"/>
      <c r="EJ135" s="274"/>
      <c r="EK135" s="274"/>
      <c r="EL135" s="274"/>
      <c r="EM135" s="274"/>
      <c r="EN135" s="274"/>
      <c r="EO135" s="274"/>
      <c r="EP135" s="274"/>
      <c r="EQ135" s="274"/>
      <c r="ER135" s="274"/>
      <c r="ES135" s="274"/>
      <c r="ET135" s="274"/>
      <c r="EU135" s="274"/>
      <c r="EV135" s="274"/>
      <c r="EW135" s="274"/>
      <c r="EX135" s="274"/>
      <c r="EY135" s="274"/>
      <c r="EZ135" s="274"/>
      <c r="FA135" s="274"/>
      <c r="FB135" s="274"/>
      <c r="FC135" s="274"/>
      <c r="FD135" s="274"/>
      <c r="FE135" s="274"/>
      <c r="FF135" s="274"/>
      <c r="FG135" s="274"/>
      <c r="FH135" s="274"/>
      <c r="FI135" s="274"/>
      <c r="FJ135" s="274"/>
      <c r="FK135" s="274"/>
      <c r="FL135" s="274"/>
      <c r="FM135" s="274"/>
      <c r="FN135" s="274"/>
      <c r="FO135" s="274"/>
      <c r="FP135" s="274"/>
      <c r="FQ135" s="274"/>
      <c r="FR135" s="274"/>
      <c r="FS135" s="274"/>
      <c r="FT135" s="274"/>
      <c r="FU135" s="274"/>
      <c r="FV135" s="274"/>
      <c r="FW135" s="274"/>
      <c r="FX135" s="274"/>
      <c r="FY135" s="274"/>
      <c r="FZ135" s="274"/>
      <c r="GA135" s="274"/>
      <c r="GB135" s="274"/>
      <c r="GC135" s="274"/>
      <c r="GD135" s="274"/>
      <c r="GE135" s="274"/>
      <c r="GF135" s="274"/>
      <c r="GG135" s="274"/>
      <c r="GH135" s="274"/>
      <c r="GI135" s="274"/>
      <c r="GJ135" s="274"/>
      <c r="GK135" s="274"/>
      <c r="GL135" s="274"/>
      <c r="GM135" s="274"/>
      <c r="GN135" s="274"/>
      <c r="GO135" s="274"/>
      <c r="GP135" s="274"/>
      <c r="GQ135" s="274"/>
      <c r="GR135" s="274"/>
      <c r="GS135" s="274"/>
      <c r="GT135" s="274"/>
      <c r="GU135" s="274"/>
      <c r="GV135" s="274"/>
      <c r="GW135" s="274"/>
      <c r="GX135" s="274"/>
      <c r="GY135" s="274"/>
      <c r="GZ135" s="274"/>
      <c r="HA135" s="274"/>
      <c r="HB135" s="274"/>
      <c r="HC135" s="274"/>
      <c r="HD135" s="274"/>
      <c r="HE135" s="274"/>
      <c r="HF135" s="274"/>
      <c r="HG135" s="274"/>
      <c r="HH135" s="274"/>
      <c r="HI135" s="274"/>
      <c r="HJ135" s="274"/>
      <c r="HK135" s="274"/>
      <c r="HL135" s="274"/>
      <c r="HM135" s="274"/>
      <c r="HN135" s="274"/>
      <c r="HO135" s="274"/>
      <c r="HP135" s="274"/>
      <c r="HQ135" s="274"/>
      <c r="HR135" s="274"/>
      <c r="HS135" s="274"/>
      <c r="HT135" s="274"/>
      <c r="HU135" s="274"/>
      <c r="HV135" s="274"/>
      <c r="HW135" s="274"/>
      <c r="HX135" s="274"/>
      <c r="HY135" s="274"/>
      <c r="HZ135" s="274"/>
      <c r="IA135" s="274"/>
      <c r="IB135" s="274"/>
      <c r="IC135" s="274"/>
      <c r="ID135" s="274"/>
      <c r="IE135" s="274"/>
      <c r="IF135" s="274"/>
      <c r="IG135" s="274"/>
      <c r="IH135" s="274"/>
      <c r="II135" s="274"/>
      <c r="IJ135" s="274"/>
      <c r="IK135" s="274"/>
      <c r="IL135" s="274"/>
      <c r="IM135" s="274"/>
      <c r="IN135" s="274"/>
      <c r="IO135" s="274"/>
      <c r="IP135" s="274"/>
      <c r="IQ135" s="274"/>
      <c r="IR135" s="274"/>
      <c r="IS135" s="274"/>
      <c r="IT135" s="274"/>
    </row>
    <row r="136" spans="2:254" customFormat="1" ht="13.8" x14ac:dyDescent="0.25">
      <c r="B136" s="420" t="s">
        <v>297</v>
      </c>
      <c r="C136" s="428">
        <f>'7990NTP-P'!D53</f>
        <v>0</v>
      </c>
      <c r="D136" s="431">
        <f>+I111</f>
        <v>0</v>
      </c>
      <c r="E136" s="425"/>
      <c r="F136" s="430">
        <f t="shared" si="2"/>
        <v>0</v>
      </c>
      <c r="G136" s="425"/>
      <c r="H136" s="6"/>
      <c r="I136" s="274"/>
      <c r="J136" s="272"/>
      <c r="K136" s="272"/>
      <c r="L136" s="272"/>
      <c r="M136" s="272"/>
      <c r="N136" s="272"/>
      <c r="O136" s="274"/>
      <c r="P136" s="274"/>
      <c r="Q136" s="274"/>
      <c r="R136" s="274"/>
      <c r="S136" s="274"/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I136" s="274"/>
      <c r="AJ136" s="274"/>
      <c r="AK136" s="274"/>
      <c r="AL136" s="274"/>
      <c r="AM136" s="274"/>
      <c r="AN136" s="274"/>
      <c r="AO136" s="274"/>
      <c r="AP136" s="274"/>
      <c r="AQ136" s="274"/>
      <c r="AR136" s="274"/>
      <c r="AS136" s="274"/>
      <c r="AT136" s="274"/>
      <c r="AU136" s="274"/>
      <c r="AV136" s="274"/>
      <c r="AW136" s="274"/>
      <c r="AX136" s="274"/>
      <c r="AY136" s="274"/>
      <c r="AZ136" s="274"/>
      <c r="BA136" s="274"/>
      <c r="BB136" s="274"/>
      <c r="BC136" s="274"/>
      <c r="BD136" s="274"/>
      <c r="BE136" s="274"/>
      <c r="BF136" s="274"/>
      <c r="BG136" s="274"/>
      <c r="BH136" s="274"/>
      <c r="BI136" s="274"/>
      <c r="BJ136" s="274"/>
      <c r="BK136" s="274"/>
      <c r="BL136" s="274"/>
      <c r="BM136" s="274"/>
      <c r="BN136" s="274"/>
      <c r="BO136" s="274"/>
      <c r="BP136" s="274"/>
      <c r="BQ136" s="274"/>
      <c r="BR136" s="274"/>
      <c r="BS136" s="274"/>
      <c r="BT136" s="274"/>
      <c r="BU136" s="274"/>
      <c r="BV136" s="274"/>
      <c r="BW136" s="274"/>
      <c r="BX136" s="274"/>
      <c r="BY136" s="274"/>
      <c r="BZ136" s="274"/>
      <c r="CA136" s="274"/>
      <c r="CB136" s="274"/>
      <c r="CC136" s="274"/>
      <c r="CD136" s="274"/>
      <c r="CE136" s="274"/>
      <c r="CF136" s="274"/>
      <c r="CG136" s="274"/>
      <c r="CH136" s="274"/>
      <c r="CI136" s="274"/>
      <c r="CJ136" s="274"/>
      <c r="CK136" s="274"/>
      <c r="CL136" s="274"/>
      <c r="CM136" s="274"/>
      <c r="CN136" s="274"/>
      <c r="CO136" s="274"/>
      <c r="CP136" s="274"/>
      <c r="CQ136" s="274"/>
      <c r="CR136" s="274"/>
      <c r="CS136" s="274"/>
      <c r="CT136" s="274"/>
      <c r="CU136" s="274"/>
      <c r="CV136" s="274"/>
      <c r="CW136" s="274"/>
      <c r="CX136" s="274"/>
      <c r="CY136" s="274"/>
      <c r="CZ136" s="274"/>
      <c r="DA136" s="274"/>
      <c r="DB136" s="274"/>
      <c r="DC136" s="274"/>
      <c r="DD136" s="274"/>
      <c r="DE136" s="274"/>
      <c r="DF136" s="274"/>
      <c r="DG136" s="274"/>
      <c r="DH136" s="274"/>
      <c r="DI136" s="274"/>
      <c r="DJ136" s="274"/>
      <c r="DK136" s="274"/>
      <c r="DL136" s="274"/>
      <c r="DM136" s="274"/>
      <c r="DN136" s="274"/>
      <c r="DO136" s="274"/>
      <c r="DP136" s="274"/>
      <c r="DQ136" s="274"/>
      <c r="DR136" s="274"/>
      <c r="DS136" s="274"/>
      <c r="DT136" s="274"/>
      <c r="DU136" s="274"/>
      <c r="DV136" s="274"/>
      <c r="DW136" s="274"/>
      <c r="DX136" s="274"/>
      <c r="DY136" s="274"/>
      <c r="DZ136" s="274"/>
      <c r="EA136" s="274"/>
      <c r="EB136" s="274"/>
      <c r="EC136" s="274"/>
      <c r="ED136" s="274"/>
      <c r="EE136" s="274"/>
      <c r="EF136" s="274"/>
      <c r="EG136" s="274"/>
      <c r="EH136" s="274"/>
      <c r="EI136" s="274"/>
      <c r="EJ136" s="274"/>
      <c r="EK136" s="274"/>
      <c r="EL136" s="274"/>
      <c r="EM136" s="274"/>
      <c r="EN136" s="274"/>
      <c r="EO136" s="274"/>
      <c r="EP136" s="274"/>
      <c r="EQ136" s="274"/>
      <c r="ER136" s="274"/>
      <c r="ES136" s="274"/>
      <c r="ET136" s="274"/>
      <c r="EU136" s="274"/>
      <c r="EV136" s="274"/>
      <c r="EW136" s="274"/>
      <c r="EX136" s="274"/>
      <c r="EY136" s="274"/>
      <c r="EZ136" s="274"/>
      <c r="FA136" s="274"/>
      <c r="FB136" s="274"/>
      <c r="FC136" s="274"/>
      <c r="FD136" s="274"/>
      <c r="FE136" s="274"/>
      <c r="FF136" s="274"/>
      <c r="FG136" s="274"/>
      <c r="FH136" s="274"/>
      <c r="FI136" s="274"/>
      <c r="FJ136" s="274"/>
      <c r="FK136" s="274"/>
      <c r="FL136" s="274"/>
      <c r="FM136" s="274"/>
      <c r="FN136" s="274"/>
      <c r="FO136" s="274"/>
      <c r="FP136" s="274"/>
      <c r="FQ136" s="274"/>
      <c r="FR136" s="274"/>
      <c r="FS136" s="274"/>
      <c r="FT136" s="274"/>
      <c r="FU136" s="274"/>
      <c r="FV136" s="274"/>
      <c r="FW136" s="274"/>
      <c r="FX136" s="274"/>
      <c r="FY136" s="274"/>
      <c r="FZ136" s="274"/>
      <c r="GA136" s="274"/>
      <c r="GB136" s="274"/>
      <c r="GC136" s="274"/>
      <c r="GD136" s="274"/>
      <c r="GE136" s="274"/>
      <c r="GF136" s="274"/>
      <c r="GG136" s="274"/>
      <c r="GH136" s="274"/>
      <c r="GI136" s="274"/>
      <c r="GJ136" s="274"/>
      <c r="GK136" s="274"/>
      <c r="GL136" s="274"/>
      <c r="GM136" s="274"/>
      <c r="GN136" s="274"/>
      <c r="GO136" s="274"/>
      <c r="GP136" s="274"/>
      <c r="GQ136" s="274"/>
      <c r="GR136" s="274"/>
      <c r="GS136" s="274"/>
      <c r="GT136" s="274"/>
      <c r="GU136" s="274"/>
      <c r="GV136" s="274"/>
      <c r="GW136" s="274"/>
      <c r="GX136" s="274"/>
      <c r="GY136" s="274"/>
      <c r="GZ136" s="274"/>
      <c r="HA136" s="274"/>
      <c r="HB136" s="274"/>
      <c r="HC136" s="274"/>
      <c r="HD136" s="274"/>
      <c r="HE136" s="274"/>
      <c r="HF136" s="274"/>
      <c r="HG136" s="274"/>
      <c r="HH136" s="274"/>
      <c r="HI136" s="274"/>
      <c r="HJ136" s="274"/>
      <c r="HK136" s="274"/>
      <c r="HL136" s="274"/>
      <c r="HM136" s="274"/>
      <c r="HN136" s="274"/>
      <c r="HO136" s="274"/>
      <c r="HP136" s="274"/>
      <c r="HQ136" s="274"/>
      <c r="HR136" s="274"/>
      <c r="HS136" s="274"/>
      <c r="HT136" s="274"/>
      <c r="HU136" s="274"/>
      <c r="HV136" s="274"/>
      <c r="HW136" s="274"/>
      <c r="HX136" s="274"/>
      <c r="HY136" s="274"/>
      <c r="HZ136" s="274"/>
      <c r="IA136" s="274"/>
      <c r="IB136" s="274"/>
      <c r="IC136" s="274"/>
      <c r="ID136" s="274"/>
      <c r="IE136" s="274"/>
      <c r="IF136" s="274"/>
      <c r="IG136" s="274"/>
      <c r="IH136" s="274"/>
      <c r="II136" s="274"/>
      <c r="IJ136" s="274"/>
      <c r="IK136" s="274"/>
      <c r="IL136" s="274"/>
      <c r="IM136" s="274"/>
      <c r="IN136" s="274"/>
      <c r="IO136" s="274"/>
      <c r="IP136" s="274"/>
      <c r="IQ136" s="274"/>
      <c r="IR136" s="274"/>
      <c r="IS136" s="274"/>
      <c r="IT136" s="274"/>
    </row>
    <row r="137" spans="2:254" customFormat="1" ht="13.8" x14ac:dyDescent="0.25">
      <c r="B137" s="432" t="s">
        <v>88</v>
      </c>
      <c r="C137" s="428">
        <f>'7990NTP-P'!D54</f>
        <v>0</v>
      </c>
      <c r="D137" s="429">
        <f>+K111</f>
        <v>0</v>
      </c>
      <c r="E137" s="425"/>
      <c r="F137" s="430">
        <f t="shared" si="2"/>
        <v>0</v>
      </c>
      <c r="G137" s="425"/>
      <c r="I137" s="274"/>
      <c r="J137" s="272"/>
      <c r="K137" s="272"/>
      <c r="L137" s="272"/>
      <c r="M137" s="272"/>
      <c r="N137" s="272"/>
      <c r="O137" s="274"/>
      <c r="P137" s="274"/>
      <c r="Q137" s="274"/>
      <c r="R137" s="274"/>
      <c r="S137" s="274"/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I137" s="274"/>
      <c r="AJ137" s="274"/>
      <c r="AK137" s="274"/>
      <c r="AL137" s="274"/>
      <c r="AM137" s="274"/>
      <c r="AN137" s="274"/>
      <c r="AO137" s="274"/>
      <c r="AP137" s="274"/>
      <c r="AQ137" s="274"/>
      <c r="AR137" s="274"/>
      <c r="AS137" s="274"/>
      <c r="AT137" s="274"/>
      <c r="AU137" s="274"/>
      <c r="AV137" s="274"/>
      <c r="AW137" s="274"/>
      <c r="AX137" s="274"/>
      <c r="AY137" s="274"/>
      <c r="AZ137" s="274"/>
      <c r="BA137" s="274"/>
      <c r="BB137" s="274"/>
      <c r="BC137" s="274"/>
      <c r="BD137" s="274"/>
      <c r="BE137" s="274"/>
      <c r="BF137" s="274"/>
      <c r="BG137" s="274"/>
      <c r="BH137" s="274"/>
      <c r="BI137" s="274"/>
      <c r="BJ137" s="274"/>
      <c r="BK137" s="274"/>
      <c r="BL137" s="274"/>
      <c r="BM137" s="274"/>
      <c r="BN137" s="274"/>
      <c r="BO137" s="274"/>
      <c r="BP137" s="274"/>
      <c r="BQ137" s="274"/>
      <c r="BR137" s="274"/>
      <c r="BS137" s="274"/>
      <c r="BT137" s="274"/>
      <c r="BU137" s="274"/>
      <c r="BV137" s="274"/>
      <c r="BW137" s="274"/>
      <c r="BX137" s="274"/>
      <c r="BY137" s="274"/>
      <c r="BZ137" s="274"/>
      <c r="CA137" s="274"/>
      <c r="CB137" s="274"/>
      <c r="CC137" s="274"/>
      <c r="CD137" s="274"/>
      <c r="CE137" s="274"/>
      <c r="CF137" s="274"/>
      <c r="CG137" s="274"/>
      <c r="CH137" s="274"/>
      <c r="CI137" s="274"/>
      <c r="CJ137" s="274"/>
      <c r="CK137" s="274"/>
      <c r="CL137" s="274"/>
      <c r="CM137" s="274"/>
      <c r="CN137" s="274"/>
      <c r="CO137" s="274"/>
      <c r="CP137" s="274"/>
      <c r="CQ137" s="274"/>
      <c r="CR137" s="274"/>
      <c r="CS137" s="274"/>
      <c r="CT137" s="274"/>
      <c r="CU137" s="274"/>
      <c r="CV137" s="274"/>
      <c r="CW137" s="274"/>
      <c r="CX137" s="274"/>
      <c r="CY137" s="274"/>
      <c r="CZ137" s="274"/>
      <c r="DA137" s="274"/>
      <c r="DB137" s="274"/>
      <c r="DC137" s="274"/>
      <c r="DD137" s="274"/>
      <c r="DE137" s="274"/>
      <c r="DF137" s="274"/>
      <c r="DG137" s="274"/>
      <c r="DH137" s="274"/>
      <c r="DI137" s="274"/>
      <c r="DJ137" s="274"/>
      <c r="DK137" s="274"/>
      <c r="DL137" s="274"/>
      <c r="DM137" s="274"/>
      <c r="DN137" s="274"/>
      <c r="DO137" s="274"/>
      <c r="DP137" s="274"/>
      <c r="DQ137" s="274"/>
      <c r="DR137" s="274"/>
      <c r="DS137" s="274"/>
      <c r="DT137" s="274"/>
      <c r="DU137" s="274"/>
      <c r="DV137" s="274"/>
      <c r="DW137" s="274"/>
      <c r="DX137" s="274"/>
      <c r="DY137" s="274"/>
      <c r="DZ137" s="274"/>
      <c r="EA137" s="274"/>
      <c r="EB137" s="274"/>
      <c r="EC137" s="274"/>
      <c r="ED137" s="274"/>
      <c r="EE137" s="274"/>
      <c r="EF137" s="274"/>
      <c r="EG137" s="274"/>
      <c r="EH137" s="274"/>
      <c r="EI137" s="274"/>
      <c r="EJ137" s="274"/>
      <c r="EK137" s="274"/>
      <c r="EL137" s="274"/>
      <c r="EM137" s="274"/>
      <c r="EN137" s="274"/>
      <c r="EO137" s="274"/>
      <c r="EP137" s="274"/>
      <c r="EQ137" s="274"/>
      <c r="ER137" s="274"/>
      <c r="ES137" s="274"/>
      <c r="ET137" s="274"/>
      <c r="EU137" s="274"/>
      <c r="EV137" s="274"/>
      <c r="EW137" s="274"/>
      <c r="EX137" s="274"/>
      <c r="EY137" s="274"/>
      <c r="EZ137" s="274"/>
      <c r="FA137" s="274"/>
      <c r="FB137" s="274"/>
      <c r="FC137" s="274"/>
      <c r="FD137" s="274"/>
      <c r="FE137" s="274"/>
      <c r="FF137" s="274"/>
      <c r="FG137" s="274"/>
      <c r="FH137" s="274"/>
      <c r="FI137" s="274"/>
      <c r="FJ137" s="274"/>
      <c r="FK137" s="274"/>
      <c r="FL137" s="274"/>
      <c r="FM137" s="274"/>
      <c r="FN137" s="274"/>
      <c r="FO137" s="274"/>
      <c r="FP137" s="274"/>
      <c r="FQ137" s="274"/>
      <c r="FR137" s="274"/>
      <c r="FS137" s="274"/>
      <c r="FT137" s="274"/>
      <c r="FU137" s="274"/>
      <c r="FV137" s="274"/>
      <c r="FW137" s="274"/>
      <c r="FX137" s="274"/>
      <c r="FY137" s="274"/>
      <c r="FZ137" s="274"/>
      <c r="GA137" s="274"/>
      <c r="GB137" s="274"/>
      <c r="GC137" s="274"/>
      <c r="GD137" s="274"/>
      <c r="GE137" s="274"/>
      <c r="GF137" s="274"/>
      <c r="GG137" s="274"/>
      <c r="GH137" s="274"/>
      <c r="GI137" s="274"/>
      <c r="GJ137" s="274"/>
      <c r="GK137" s="274"/>
      <c r="GL137" s="274"/>
      <c r="GM137" s="274"/>
      <c r="GN137" s="274"/>
      <c r="GO137" s="274"/>
      <c r="GP137" s="274"/>
      <c r="GQ137" s="274"/>
      <c r="GR137" s="274"/>
      <c r="GS137" s="274"/>
      <c r="GT137" s="274"/>
      <c r="GU137" s="274"/>
      <c r="GV137" s="274"/>
      <c r="GW137" s="274"/>
      <c r="GX137" s="274"/>
      <c r="GY137" s="274"/>
      <c r="GZ137" s="274"/>
      <c r="HA137" s="274"/>
      <c r="HB137" s="274"/>
      <c r="HC137" s="274"/>
      <c r="HD137" s="274"/>
      <c r="HE137" s="274"/>
      <c r="HF137" s="274"/>
      <c r="HG137" s="274"/>
      <c r="HH137" s="274"/>
      <c r="HI137" s="274"/>
      <c r="HJ137" s="274"/>
      <c r="HK137" s="274"/>
      <c r="HL137" s="274"/>
      <c r="HM137" s="274"/>
      <c r="HN137" s="274"/>
      <c r="HO137" s="274"/>
      <c r="HP137" s="274"/>
      <c r="HQ137" s="274"/>
      <c r="HR137" s="274"/>
      <c r="HS137" s="274"/>
      <c r="HT137" s="274"/>
      <c r="HU137" s="274"/>
      <c r="HV137" s="274"/>
      <c r="HW137" s="274"/>
      <c r="HX137" s="274"/>
      <c r="HY137" s="274"/>
      <c r="HZ137" s="274"/>
      <c r="IA137" s="274"/>
      <c r="IB137" s="274"/>
      <c r="IC137" s="274"/>
      <c r="ID137" s="274"/>
      <c r="IE137" s="274"/>
      <c r="IF137" s="274"/>
      <c r="IG137" s="274"/>
      <c r="IH137" s="274"/>
      <c r="II137" s="274"/>
      <c r="IJ137" s="274"/>
      <c r="IK137" s="274"/>
      <c r="IL137" s="274"/>
      <c r="IM137" s="274"/>
      <c r="IN137" s="274"/>
      <c r="IO137" s="274"/>
      <c r="IP137" s="274"/>
      <c r="IQ137" s="274"/>
      <c r="IR137" s="274"/>
      <c r="IS137" s="274"/>
      <c r="IT137" s="274"/>
    </row>
    <row r="138" spans="2:254" customFormat="1" ht="14.4" thickBot="1" x14ac:dyDescent="0.3">
      <c r="B138" s="433" t="s">
        <v>89</v>
      </c>
      <c r="C138" s="434">
        <f>'7990NTP-P'!D55</f>
        <v>0</v>
      </c>
      <c r="D138" s="435">
        <f>+M111</f>
        <v>0</v>
      </c>
      <c r="E138" s="436"/>
      <c r="F138" s="437">
        <f t="shared" si="2"/>
        <v>0</v>
      </c>
      <c r="G138" s="438"/>
      <c r="I138" s="274"/>
      <c r="J138" s="272"/>
      <c r="K138" s="272"/>
      <c r="L138" s="272"/>
      <c r="M138" s="272"/>
      <c r="N138" s="272"/>
      <c r="O138" s="274"/>
      <c r="P138" s="274"/>
      <c r="Q138" s="274"/>
      <c r="R138" s="274"/>
      <c r="S138" s="274"/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I138" s="274"/>
      <c r="AJ138" s="274"/>
      <c r="AK138" s="274"/>
      <c r="AL138" s="274"/>
      <c r="AM138" s="274"/>
      <c r="AN138" s="274"/>
      <c r="AO138" s="274"/>
      <c r="AP138" s="274"/>
      <c r="AQ138" s="274"/>
      <c r="AR138" s="274"/>
      <c r="AS138" s="274"/>
      <c r="AT138" s="274"/>
      <c r="AU138" s="274"/>
      <c r="AV138" s="274"/>
      <c r="AW138" s="274"/>
      <c r="AX138" s="274"/>
      <c r="AY138" s="274"/>
      <c r="AZ138" s="274"/>
      <c r="BA138" s="274"/>
      <c r="BB138" s="274"/>
      <c r="BC138" s="274"/>
      <c r="BD138" s="274"/>
      <c r="BE138" s="274"/>
      <c r="BF138" s="274"/>
      <c r="BG138" s="274"/>
      <c r="BH138" s="274"/>
      <c r="BI138" s="274"/>
      <c r="BJ138" s="274"/>
      <c r="BK138" s="274"/>
      <c r="BL138" s="274"/>
      <c r="BM138" s="274"/>
      <c r="BN138" s="274"/>
      <c r="BO138" s="274"/>
      <c r="BP138" s="274"/>
      <c r="BQ138" s="274"/>
      <c r="BR138" s="274"/>
      <c r="BS138" s="274"/>
      <c r="BT138" s="274"/>
      <c r="BU138" s="274"/>
      <c r="BV138" s="274"/>
      <c r="BW138" s="274"/>
      <c r="BX138" s="274"/>
      <c r="BY138" s="274"/>
      <c r="BZ138" s="274"/>
      <c r="CA138" s="274"/>
      <c r="CB138" s="274"/>
      <c r="CC138" s="274"/>
      <c r="CD138" s="274"/>
      <c r="CE138" s="274"/>
      <c r="CF138" s="274"/>
      <c r="CG138" s="274"/>
      <c r="CH138" s="274"/>
      <c r="CI138" s="274"/>
      <c r="CJ138" s="274"/>
      <c r="CK138" s="274"/>
      <c r="CL138" s="274"/>
      <c r="CM138" s="274"/>
      <c r="CN138" s="274"/>
      <c r="CO138" s="274"/>
      <c r="CP138" s="274"/>
      <c r="CQ138" s="274"/>
      <c r="CR138" s="274"/>
      <c r="CS138" s="274"/>
      <c r="CT138" s="274"/>
      <c r="CU138" s="274"/>
      <c r="CV138" s="274"/>
      <c r="CW138" s="274"/>
      <c r="CX138" s="274"/>
      <c r="CY138" s="274"/>
      <c r="CZ138" s="274"/>
      <c r="DA138" s="274"/>
      <c r="DB138" s="274"/>
      <c r="DC138" s="274"/>
      <c r="DD138" s="274"/>
      <c r="DE138" s="274"/>
      <c r="DF138" s="274"/>
      <c r="DG138" s="274"/>
      <c r="DH138" s="274"/>
      <c r="DI138" s="274"/>
      <c r="DJ138" s="274"/>
      <c r="DK138" s="274"/>
      <c r="DL138" s="274"/>
      <c r="DM138" s="274"/>
      <c r="DN138" s="274"/>
      <c r="DO138" s="274"/>
      <c r="DP138" s="274"/>
      <c r="DQ138" s="274"/>
      <c r="DR138" s="274"/>
      <c r="DS138" s="274"/>
      <c r="DT138" s="274"/>
      <c r="DU138" s="274"/>
      <c r="DV138" s="274"/>
      <c r="DW138" s="274"/>
      <c r="DX138" s="274"/>
      <c r="DY138" s="274"/>
      <c r="DZ138" s="274"/>
      <c r="EA138" s="274"/>
      <c r="EB138" s="274"/>
      <c r="EC138" s="274"/>
      <c r="ED138" s="274"/>
      <c r="EE138" s="274"/>
      <c r="EF138" s="274"/>
      <c r="EG138" s="274"/>
      <c r="EH138" s="274"/>
      <c r="EI138" s="274"/>
      <c r="EJ138" s="274"/>
      <c r="EK138" s="274"/>
      <c r="EL138" s="274"/>
      <c r="EM138" s="274"/>
      <c r="EN138" s="274"/>
      <c r="EO138" s="274"/>
      <c r="EP138" s="274"/>
      <c r="EQ138" s="274"/>
      <c r="ER138" s="274"/>
      <c r="ES138" s="274"/>
      <c r="ET138" s="274"/>
      <c r="EU138" s="274"/>
      <c r="EV138" s="274"/>
      <c r="EW138" s="274"/>
      <c r="EX138" s="274"/>
      <c r="EY138" s="274"/>
      <c r="EZ138" s="274"/>
      <c r="FA138" s="274"/>
      <c r="FB138" s="274"/>
      <c r="FC138" s="274"/>
      <c r="FD138" s="274"/>
      <c r="FE138" s="274"/>
      <c r="FF138" s="274"/>
      <c r="FG138" s="274"/>
      <c r="FH138" s="274"/>
      <c r="FI138" s="274"/>
      <c r="FJ138" s="274"/>
      <c r="FK138" s="274"/>
      <c r="FL138" s="274"/>
      <c r="FM138" s="274"/>
      <c r="FN138" s="274"/>
      <c r="FO138" s="274"/>
      <c r="FP138" s="274"/>
      <c r="FQ138" s="274"/>
      <c r="FR138" s="274"/>
      <c r="FS138" s="274"/>
      <c r="FT138" s="274"/>
      <c r="FU138" s="274"/>
      <c r="FV138" s="274"/>
      <c r="FW138" s="274"/>
      <c r="FX138" s="274"/>
      <c r="FY138" s="274"/>
      <c r="FZ138" s="274"/>
      <c r="GA138" s="274"/>
      <c r="GB138" s="274"/>
      <c r="GC138" s="274"/>
      <c r="GD138" s="274"/>
      <c r="GE138" s="274"/>
      <c r="GF138" s="274"/>
      <c r="GG138" s="274"/>
      <c r="GH138" s="274"/>
      <c r="GI138" s="274"/>
      <c r="GJ138" s="274"/>
      <c r="GK138" s="274"/>
      <c r="GL138" s="274"/>
      <c r="GM138" s="274"/>
      <c r="GN138" s="274"/>
      <c r="GO138" s="274"/>
      <c r="GP138" s="274"/>
      <c r="GQ138" s="274"/>
      <c r="GR138" s="274"/>
      <c r="GS138" s="274"/>
      <c r="GT138" s="274"/>
      <c r="GU138" s="274"/>
      <c r="GV138" s="274"/>
      <c r="GW138" s="274"/>
      <c r="GX138" s="274"/>
      <c r="GY138" s="274"/>
      <c r="GZ138" s="274"/>
      <c r="HA138" s="274"/>
      <c r="HB138" s="274"/>
      <c r="HC138" s="274"/>
      <c r="HD138" s="274"/>
      <c r="HE138" s="274"/>
      <c r="HF138" s="274"/>
      <c r="HG138" s="274"/>
      <c r="HH138" s="274"/>
      <c r="HI138" s="274"/>
      <c r="HJ138" s="274"/>
      <c r="HK138" s="274"/>
      <c r="HL138" s="274"/>
      <c r="HM138" s="274"/>
      <c r="HN138" s="274"/>
      <c r="HO138" s="274"/>
      <c r="HP138" s="274"/>
      <c r="HQ138" s="274"/>
      <c r="HR138" s="274"/>
      <c r="HS138" s="274"/>
      <c r="HT138" s="274"/>
      <c r="HU138" s="274"/>
      <c r="HV138" s="274"/>
      <c r="HW138" s="274"/>
      <c r="HX138" s="274"/>
      <c r="HY138" s="274"/>
      <c r="HZ138" s="274"/>
      <c r="IA138" s="274"/>
      <c r="IB138" s="274"/>
      <c r="IC138" s="274"/>
      <c r="ID138" s="274"/>
      <c r="IE138" s="274"/>
      <c r="IF138" s="274"/>
      <c r="IG138" s="274"/>
      <c r="IH138" s="274"/>
      <c r="II138" s="274"/>
      <c r="IJ138" s="274"/>
      <c r="IK138" s="274"/>
      <c r="IL138" s="274"/>
      <c r="IM138" s="274"/>
      <c r="IN138" s="274"/>
      <c r="IO138" s="274"/>
      <c r="IP138" s="274"/>
      <c r="IQ138" s="274"/>
      <c r="IR138" s="274"/>
      <c r="IS138" s="274"/>
      <c r="IT138" s="274"/>
    </row>
    <row r="139" spans="2:254" customFormat="1" ht="14.4" thickBot="1" x14ac:dyDescent="0.3">
      <c r="B139" s="439" t="s">
        <v>242</v>
      </c>
      <c r="C139" s="440"/>
      <c r="D139" s="441">
        <f>C99</f>
        <v>0</v>
      </c>
      <c r="E139" s="427"/>
      <c r="F139" s="427"/>
      <c r="G139" s="427"/>
      <c r="I139" s="274"/>
      <c r="J139" s="272"/>
      <c r="K139" s="272"/>
      <c r="L139" s="272"/>
      <c r="M139" s="272"/>
      <c r="N139" s="272"/>
      <c r="O139" s="274"/>
      <c r="P139" s="274"/>
      <c r="Q139" s="274"/>
      <c r="R139" s="274"/>
      <c r="S139" s="274"/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I139" s="274"/>
      <c r="AJ139" s="274"/>
      <c r="AK139" s="274"/>
      <c r="AL139" s="274"/>
      <c r="AM139" s="274"/>
      <c r="AN139" s="274"/>
      <c r="AO139" s="274"/>
      <c r="AP139" s="274"/>
      <c r="AQ139" s="274"/>
      <c r="AR139" s="274"/>
      <c r="AS139" s="274"/>
      <c r="AT139" s="274"/>
      <c r="AU139" s="274"/>
      <c r="AV139" s="274"/>
      <c r="AW139" s="274"/>
      <c r="AX139" s="274"/>
      <c r="AY139" s="274"/>
      <c r="AZ139" s="274"/>
      <c r="BA139" s="274"/>
      <c r="BB139" s="274"/>
      <c r="BC139" s="274"/>
      <c r="BD139" s="274"/>
      <c r="BE139" s="274"/>
      <c r="BF139" s="274"/>
      <c r="BG139" s="274"/>
      <c r="BH139" s="274"/>
      <c r="BI139" s="274"/>
      <c r="BJ139" s="274"/>
      <c r="BK139" s="274"/>
      <c r="BL139" s="274"/>
      <c r="BM139" s="274"/>
      <c r="BN139" s="274"/>
      <c r="BO139" s="274"/>
      <c r="BP139" s="274"/>
      <c r="BQ139" s="274"/>
      <c r="BR139" s="274"/>
      <c r="BS139" s="274"/>
      <c r="BT139" s="274"/>
      <c r="BU139" s="274"/>
      <c r="BV139" s="274"/>
      <c r="BW139" s="274"/>
      <c r="BX139" s="274"/>
      <c r="BY139" s="274"/>
      <c r="BZ139" s="274"/>
      <c r="CA139" s="274"/>
      <c r="CB139" s="274"/>
      <c r="CC139" s="274"/>
      <c r="CD139" s="274"/>
      <c r="CE139" s="274"/>
      <c r="CF139" s="274"/>
      <c r="CG139" s="274"/>
      <c r="CH139" s="274"/>
      <c r="CI139" s="274"/>
      <c r="CJ139" s="274"/>
      <c r="CK139" s="274"/>
      <c r="CL139" s="274"/>
      <c r="CM139" s="274"/>
      <c r="CN139" s="274"/>
      <c r="CO139" s="274"/>
      <c r="CP139" s="274"/>
      <c r="CQ139" s="274"/>
      <c r="CR139" s="274"/>
      <c r="CS139" s="274"/>
      <c r="CT139" s="274"/>
      <c r="CU139" s="274"/>
      <c r="CV139" s="274"/>
      <c r="CW139" s="274"/>
      <c r="CX139" s="274"/>
      <c r="CY139" s="274"/>
      <c r="CZ139" s="274"/>
      <c r="DA139" s="274"/>
      <c r="DB139" s="274"/>
      <c r="DC139" s="274"/>
      <c r="DD139" s="274"/>
      <c r="DE139" s="274"/>
      <c r="DF139" s="274"/>
      <c r="DG139" s="274"/>
      <c r="DH139" s="274"/>
      <c r="DI139" s="274"/>
      <c r="DJ139" s="274"/>
      <c r="DK139" s="274"/>
      <c r="DL139" s="274"/>
      <c r="DM139" s="274"/>
      <c r="DN139" s="274"/>
      <c r="DO139" s="274"/>
      <c r="DP139" s="274"/>
      <c r="DQ139" s="274"/>
      <c r="DR139" s="274"/>
      <c r="DS139" s="274"/>
      <c r="DT139" s="274"/>
      <c r="DU139" s="274"/>
      <c r="DV139" s="274"/>
      <c r="DW139" s="274"/>
      <c r="DX139" s="274"/>
      <c r="DY139" s="274"/>
      <c r="DZ139" s="274"/>
      <c r="EA139" s="274"/>
      <c r="EB139" s="274"/>
      <c r="EC139" s="274"/>
      <c r="ED139" s="274"/>
      <c r="EE139" s="274"/>
      <c r="EF139" s="274"/>
      <c r="EG139" s="274"/>
      <c r="EH139" s="274"/>
      <c r="EI139" s="274"/>
      <c r="EJ139" s="274"/>
      <c r="EK139" s="274"/>
      <c r="EL139" s="274"/>
      <c r="EM139" s="274"/>
      <c r="EN139" s="274"/>
      <c r="EO139" s="274"/>
      <c r="EP139" s="274"/>
      <c r="EQ139" s="274"/>
      <c r="ER139" s="274"/>
      <c r="ES139" s="274"/>
      <c r="ET139" s="274"/>
      <c r="EU139" s="274"/>
      <c r="EV139" s="274"/>
      <c r="EW139" s="274"/>
      <c r="EX139" s="274"/>
      <c r="EY139" s="274"/>
      <c r="EZ139" s="274"/>
      <c r="FA139" s="274"/>
      <c r="FB139" s="274"/>
      <c r="FC139" s="274"/>
      <c r="FD139" s="274"/>
      <c r="FE139" s="274"/>
      <c r="FF139" s="274"/>
      <c r="FG139" s="274"/>
      <c r="FH139" s="274"/>
      <c r="FI139" s="274"/>
      <c r="FJ139" s="274"/>
      <c r="FK139" s="274"/>
      <c r="FL139" s="274"/>
      <c r="FM139" s="274"/>
      <c r="FN139" s="274"/>
      <c r="FO139" s="274"/>
      <c r="FP139" s="274"/>
      <c r="FQ139" s="274"/>
      <c r="FR139" s="274"/>
      <c r="FS139" s="274"/>
      <c r="FT139" s="274"/>
      <c r="FU139" s="274"/>
      <c r="FV139" s="274"/>
      <c r="FW139" s="274"/>
      <c r="FX139" s="274"/>
      <c r="FY139" s="274"/>
      <c r="FZ139" s="274"/>
      <c r="GA139" s="274"/>
      <c r="GB139" s="274"/>
      <c r="GC139" s="274"/>
      <c r="GD139" s="274"/>
      <c r="GE139" s="274"/>
      <c r="GF139" s="274"/>
      <c r="GG139" s="274"/>
      <c r="GH139" s="274"/>
      <c r="GI139" s="274"/>
      <c r="GJ139" s="274"/>
      <c r="GK139" s="274"/>
      <c r="GL139" s="274"/>
      <c r="GM139" s="274"/>
      <c r="GN139" s="274"/>
      <c r="GO139" s="274"/>
      <c r="GP139" s="274"/>
      <c r="GQ139" s="274"/>
      <c r="GR139" s="274"/>
      <c r="GS139" s="274"/>
      <c r="GT139" s="274"/>
      <c r="GU139" s="274"/>
      <c r="GV139" s="274"/>
      <c r="GW139" s="274"/>
      <c r="GX139" s="274"/>
      <c r="GY139" s="274"/>
      <c r="GZ139" s="274"/>
      <c r="HA139" s="274"/>
      <c r="HB139" s="274"/>
      <c r="HC139" s="274"/>
      <c r="HD139" s="274"/>
      <c r="HE139" s="274"/>
      <c r="HF139" s="274"/>
      <c r="HG139" s="274"/>
      <c r="HH139" s="274"/>
      <c r="HI139" s="274"/>
      <c r="HJ139" s="274"/>
      <c r="HK139" s="274"/>
      <c r="HL139" s="274"/>
      <c r="HM139" s="274"/>
      <c r="HN139" s="274"/>
      <c r="HO139" s="274"/>
      <c r="HP139" s="274"/>
      <c r="HQ139" s="274"/>
      <c r="HR139" s="274"/>
      <c r="HS139" s="274"/>
      <c r="HT139" s="274"/>
      <c r="HU139" s="274"/>
      <c r="HV139" s="274"/>
      <c r="HW139" s="274"/>
      <c r="HX139" s="274"/>
      <c r="HY139" s="274"/>
      <c r="HZ139" s="274"/>
      <c r="IA139" s="274"/>
      <c r="IB139" s="274"/>
      <c r="IC139" s="274"/>
      <c r="ID139" s="274"/>
      <c r="IE139" s="274"/>
      <c r="IF139" s="274"/>
      <c r="IG139" s="274"/>
      <c r="IH139" s="274"/>
      <c r="II139" s="274"/>
      <c r="IJ139" s="274"/>
      <c r="IK139" s="274"/>
      <c r="IL139" s="274"/>
      <c r="IM139" s="274"/>
      <c r="IN139" s="274"/>
      <c r="IO139" s="274"/>
      <c r="IP139" s="274"/>
      <c r="IQ139" s="274"/>
      <c r="IR139" s="274"/>
      <c r="IS139" s="274"/>
      <c r="IT139" s="274"/>
    </row>
    <row r="140" spans="2:254" customFormat="1" ht="14.4" thickBot="1" x14ac:dyDescent="0.3">
      <c r="B140" s="442" t="s">
        <v>93</v>
      </c>
      <c r="C140" s="443"/>
      <c r="D140" s="444">
        <f>SUM(D119:D124,D126:D131,D133:D138)</f>
        <v>0</v>
      </c>
      <c r="E140" s="445">
        <f>E119+E120+E121+E122+E123+E124</f>
        <v>0</v>
      </c>
      <c r="F140" s="446">
        <f>SUM(F119:F124,F126:F131,F133:F138)</f>
        <v>0</v>
      </c>
      <c r="G140" s="447">
        <f>SUM(G119:G124)</f>
        <v>0</v>
      </c>
      <c r="I140" s="274"/>
      <c r="J140" s="272"/>
      <c r="K140" s="272"/>
      <c r="L140" s="272"/>
      <c r="M140" s="272"/>
      <c r="N140" s="272"/>
      <c r="O140" s="274"/>
      <c r="P140" s="274"/>
      <c r="Q140" s="274"/>
      <c r="R140" s="274"/>
      <c r="S140" s="274"/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I140" s="274"/>
      <c r="AJ140" s="274"/>
      <c r="AK140" s="274"/>
      <c r="AL140" s="274"/>
      <c r="AM140" s="274"/>
      <c r="AN140" s="274"/>
      <c r="AO140" s="274"/>
      <c r="AP140" s="274"/>
      <c r="AQ140" s="274"/>
      <c r="AR140" s="274"/>
      <c r="AS140" s="274"/>
      <c r="AT140" s="274"/>
      <c r="AU140" s="274"/>
      <c r="AV140" s="274"/>
      <c r="AW140" s="274"/>
      <c r="AX140" s="274"/>
      <c r="AY140" s="274"/>
      <c r="AZ140" s="274"/>
      <c r="BA140" s="274"/>
      <c r="BB140" s="274"/>
      <c r="BC140" s="274"/>
      <c r="BD140" s="274"/>
      <c r="BE140" s="274"/>
      <c r="BF140" s="274"/>
      <c r="BG140" s="274"/>
      <c r="BH140" s="274"/>
      <c r="BI140" s="274"/>
      <c r="BJ140" s="274"/>
      <c r="BK140" s="274"/>
      <c r="BL140" s="274"/>
      <c r="BM140" s="274"/>
      <c r="BN140" s="274"/>
      <c r="BO140" s="274"/>
      <c r="BP140" s="274"/>
      <c r="BQ140" s="274"/>
      <c r="BR140" s="274"/>
      <c r="BS140" s="274"/>
      <c r="BT140" s="274"/>
      <c r="BU140" s="274"/>
      <c r="BV140" s="274"/>
      <c r="BW140" s="274"/>
      <c r="BX140" s="274"/>
      <c r="BY140" s="274"/>
      <c r="BZ140" s="274"/>
      <c r="CA140" s="274"/>
      <c r="CB140" s="274"/>
      <c r="CC140" s="274"/>
      <c r="CD140" s="274"/>
      <c r="CE140" s="274"/>
      <c r="CF140" s="274"/>
      <c r="CG140" s="274"/>
      <c r="CH140" s="274"/>
      <c r="CI140" s="274"/>
      <c r="CJ140" s="274"/>
      <c r="CK140" s="274"/>
      <c r="CL140" s="274"/>
      <c r="CM140" s="274"/>
      <c r="CN140" s="274"/>
      <c r="CO140" s="274"/>
      <c r="CP140" s="274"/>
      <c r="CQ140" s="274"/>
      <c r="CR140" s="274"/>
      <c r="CS140" s="274"/>
      <c r="CT140" s="274"/>
      <c r="CU140" s="274"/>
      <c r="CV140" s="274"/>
      <c r="CW140" s="274"/>
      <c r="CX140" s="274"/>
      <c r="CY140" s="274"/>
      <c r="CZ140" s="274"/>
      <c r="DA140" s="274"/>
      <c r="DB140" s="274"/>
      <c r="DC140" s="274"/>
      <c r="DD140" s="274"/>
      <c r="DE140" s="274"/>
      <c r="DF140" s="274"/>
      <c r="DG140" s="274"/>
      <c r="DH140" s="274"/>
      <c r="DI140" s="274"/>
      <c r="DJ140" s="274"/>
      <c r="DK140" s="274"/>
      <c r="DL140" s="274"/>
      <c r="DM140" s="274"/>
      <c r="DN140" s="274"/>
      <c r="DO140" s="274"/>
      <c r="DP140" s="274"/>
      <c r="DQ140" s="274"/>
      <c r="DR140" s="274"/>
      <c r="DS140" s="274"/>
      <c r="DT140" s="274"/>
      <c r="DU140" s="274"/>
      <c r="DV140" s="274"/>
      <c r="DW140" s="274"/>
      <c r="DX140" s="274"/>
      <c r="DY140" s="274"/>
      <c r="DZ140" s="274"/>
      <c r="EA140" s="274"/>
      <c r="EB140" s="274"/>
      <c r="EC140" s="274"/>
      <c r="ED140" s="274"/>
      <c r="EE140" s="274"/>
      <c r="EF140" s="274"/>
      <c r="EG140" s="274"/>
      <c r="EH140" s="274"/>
      <c r="EI140" s="274"/>
      <c r="EJ140" s="274"/>
      <c r="EK140" s="274"/>
      <c r="EL140" s="274"/>
      <c r="EM140" s="274"/>
      <c r="EN140" s="274"/>
      <c r="EO140" s="274"/>
      <c r="EP140" s="274"/>
      <c r="EQ140" s="274"/>
      <c r="ER140" s="274"/>
      <c r="ES140" s="274"/>
      <c r="ET140" s="274"/>
      <c r="EU140" s="274"/>
      <c r="EV140" s="274"/>
      <c r="EW140" s="274"/>
      <c r="EX140" s="274"/>
      <c r="EY140" s="274"/>
      <c r="EZ140" s="274"/>
      <c r="FA140" s="274"/>
      <c r="FB140" s="274"/>
      <c r="FC140" s="274"/>
      <c r="FD140" s="274"/>
      <c r="FE140" s="274"/>
      <c r="FF140" s="274"/>
      <c r="FG140" s="274"/>
      <c r="FH140" s="274"/>
      <c r="FI140" s="274"/>
      <c r="FJ140" s="274"/>
      <c r="FK140" s="274"/>
      <c r="FL140" s="274"/>
      <c r="FM140" s="274"/>
      <c r="FN140" s="274"/>
      <c r="FO140" s="274"/>
      <c r="FP140" s="274"/>
      <c r="FQ140" s="274"/>
      <c r="FR140" s="274"/>
      <c r="FS140" s="274"/>
      <c r="FT140" s="274"/>
      <c r="FU140" s="274"/>
      <c r="FV140" s="274"/>
      <c r="FW140" s="274"/>
      <c r="FX140" s="274"/>
      <c r="FY140" s="274"/>
      <c r="FZ140" s="274"/>
      <c r="GA140" s="274"/>
      <c r="GB140" s="274"/>
      <c r="GC140" s="274"/>
      <c r="GD140" s="274"/>
      <c r="GE140" s="274"/>
      <c r="GF140" s="274"/>
      <c r="GG140" s="274"/>
      <c r="GH140" s="274"/>
      <c r="GI140" s="274"/>
      <c r="GJ140" s="274"/>
      <c r="GK140" s="274"/>
      <c r="GL140" s="274"/>
      <c r="GM140" s="274"/>
      <c r="GN140" s="274"/>
      <c r="GO140" s="274"/>
      <c r="GP140" s="274"/>
      <c r="GQ140" s="274"/>
      <c r="GR140" s="274"/>
      <c r="GS140" s="274"/>
      <c r="GT140" s="274"/>
      <c r="GU140" s="274"/>
      <c r="GV140" s="274"/>
      <c r="GW140" s="274"/>
      <c r="GX140" s="274"/>
      <c r="GY140" s="274"/>
      <c r="GZ140" s="274"/>
      <c r="HA140" s="274"/>
      <c r="HB140" s="274"/>
      <c r="HC140" s="274"/>
      <c r="HD140" s="274"/>
      <c r="HE140" s="274"/>
      <c r="HF140" s="274"/>
      <c r="HG140" s="274"/>
      <c r="HH140" s="274"/>
      <c r="HI140" s="274"/>
      <c r="HJ140" s="274"/>
      <c r="HK140" s="274"/>
      <c r="HL140" s="274"/>
      <c r="HM140" s="274"/>
      <c r="HN140" s="274"/>
      <c r="HO140" s="274"/>
      <c r="HP140" s="274"/>
      <c r="HQ140" s="274"/>
      <c r="HR140" s="274"/>
      <c r="HS140" s="274"/>
      <c r="HT140" s="274"/>
      <c r="HU140" s="274"/>
      <c r="HV140" s="274"/>
      <c r="HW140" s="274"/>
      <c r="HX140" s="274"/>
      <c r="HY140" s="274"/>
      <c r="HZ140" s="274"/>
      <c r="IA140" s="274"/>
      <c r="IB140" s="274"/>
      <c r="IC140" s="274"/>
      <c r="ID140" s="274"/>
      <c r="IE140" s="274"/>
      <c r="IF140" s="274"/>
      <c r="IG140" s="274"/>
      <c r="IH140" s="274"/>
      <c r="II140" s="274"/>
      <c r="IJ140" s="274"/>
      <c r="IK140" s="274"/>
      <c r="IL140" s="274"/>
      <c r="IM140" s="274"/>
      <c r="IN140" s="274"/>
      <c r="IO140" s="274"/>
      <c r="IP140" s="274"/>
      <c r="IQ140" s="274"/>
      <c r="IR140" s="274"/>
      <c r="IS140" s="274"/>
      <c r="IT140" s="274"/>
    </row>
    <row r="141" spans="2:254" customFormat="1" ht="14.4" thickBot="1" x14ac:dyDescent="0.3">
      <c r="B141" s="448" t="s">
        <v>215</v>
      </c>
      <c r="C141" s="449"/>
      <c r="D141" s="450"/>
      <c r="E141" s="451">
        <f>D141*0.5</f>
        <v>0</v>
      </c>
      <c r="F141" s="452">
        <f>D141*0.5</f>
        <v>0</v>
      </c>
      <c r="G141" s="425"/>
      <c r="I141" s="274"/>
      <c r="J141" s="272"/>
      <c r="K141" s="272"/>
      <c r="L141" s="272"/>
      <c r="M141" s="272"/>
      <c r="N141" s="272"/>
      <c r="O141" s="274"/>
      <c r="P141" s="274"/>
      <c r="Q141" s="274"/>
      <c r="R141" s="274"/>
      <c r="S141" s="274"/>
      <c r="T141" s="274"/>
      <c r="U141" s="274"/>
      <c r="V141" s="274"/>
      <c r="W141" s="274"/>
      <c r="X141" s="274"/>
      <c r="Y141" s="274"/>
      <c r="Z141" s="274"/>
      <c r="AA141" s="274"/>
      <c r="AB141" s="274"/>
      <c r="AC141" s="274"/>
      <c r="AD141" s="274"/>
      <c r="AE141" s="274"/>
      <c r="AF141" s="274"/>
      <c r="AG141" s="274"/>
      <c r="AH141" s="274"/>
      <c r="AI141" s="274"/>
      <c r="AJ141" s="274"/>
      <c r="AK141" s="274"/>
      <c r="AL141" s="274"/>
      <c r="AM141" s="274"/>
      <c r="AN141" s="274"/>
      <c r="AO141" s="274"/>
      <c r="AP141" s="274"/>
      <c r="AQ141" s="274"/>
      <c r="AR141" s="274"/>
      <c r="AS141" s="274"/>
      <c r="AT141" s="274"/>
      <c r="AU141" s="274"/>
      <c r="AV141" s="274"/>
      <c r="AW141" s="274"/>
      <c r="AX141" s="274"/>
      <c r="AY141" s="274"/>
      <c r="AZ141" s="274"/>
      <c r="BA141" s="274"/>
      <c r="BB141" s="274"/>
      <c r="BC141" s="274"/>
      <c r="BD141" s="274"/>
      <c r="BE141" s="274"/>
      <c r="BF141" s="274"/>
      <c r="BG141" s="274"/>
      <c r="BH141" s="274"/>
      <c r="BI141" s="274"/>
      <c r="BJ141" s="274"/>
      <c r="BK141" s="274"/>
      <c r="BL141" s="274"/>
      <c r="BM141" s="274"/>
      <c r="BN141" s="274"/>
      <c r="BO141" s="274"/>
      <c r="BP141" s="274"/>
      <c r="BQ141" s="274"/>
      <c r="BR141" s="274"/>
      <c r="BS141" s="274"/>
      <c r="BT141" s="274"/>
      <c r="BU141" s="274"/>
      <c r="BV141" s="274"/>
      <c r="BW141" s="274"/>
      <c r="BX141" s="274"/>
      <c r="BY141" s="274"/>
      <c r="BZ141" s="274"/>
      <c r="CA141" s="274"/>
      <c r="CB141" s="274"/>
      <c r="CC141" s="274"/>
      <c r="CD141" s="274"/>
      <c r="CE141" s="274"/>
      <c r="CF141" s="274"/>
      <c r="CG141" s="274"/>
      <c r="CH141" s="274"/>
      <c r="CI141" s="274"/>
      <c r="CJ141" s="274"/>
      <c r="CK141" s="274"/>
      <c r="CL141" s="274"/>
      <c r="CM141" s="274"/>
      <c r="CN141" s="274"/>
      <c r="CO141" s="274"/>
      <c r="CP141" s="274"/>
      <c r="CQ141" s="274"/>
      <c r="CR141" s="274"/>
      <c r="CS141" s="274"/>
      <c r="CT141" s="274"/>
      <c r="CU141" s="274"/>
      <c r="CV141" s="274"/>
      <c r="CW141" s="274"/>
      <c r="CX141" s="274"/>
      <c r="CY141" s="274"/>
      <c r="CZ141" s="274"/>
      <c r="DA141" s="274"/>
      <c r="DB141" s="274"/>
      <c r="DC141" s="274"/>
      <c r="DD141" s="274"/>
      <c r="DE141" s="274"/>
      <c r="DF141" s="274"/>
      <c r="DG141" s="274"/>
      <c r="DH141" s="274"/>
      <c r="DI141" s="274"/>
      <c r="DJ141" s="274"/>
      <c r="DK141" s="274"/>
      <c r="DL141" s="274"/>
      <c r="DM141" s="274"/>
      <c r="DN141" s="274"/>
      <c r="DO141" s="274"/>
      <c r="DP141" s="274"/>
      <c r="DQ141" s="274"/>
      <c r="DR141" s="274"/>
      <c r="DS141" s="274"/>
      <c r="DT141" s="274"/>
      <c r="DU141" s="274"/>
      <c r="DV141" s="274"/>
      <c r="DW141" s="274"/>
      <c r="DX141" s="274"/>
      <c r="DY141" s="274"/>
      <c r="DZ141" s="274"/>
      <c r="EA141" s="274"/>
      <c r="EB141" s="274"/>
      <c r="EC141" s="274"/>
      <c r="ED141" s="274"/>
      <c r="EE141" s="274"/>
      <c r="EF141" s="274"/>
      <c r="EG141" s="274"/>
      <c r="EH141" s="274"/>
      <c r="EI141" s="274"/>
      <c r="EJ141" s="274"/>
      <c r="EK141" s="274"/>
      <c r="EL141" s="274"/>
      <c r="EM141" s="274"/>
      <c r="EN141" s="274"/>
      <c r="EO141" s="274"/>
      <c r="EP141" s="274"/>
      <c r="EQ141" s="274"/>
      <c r="ER141" s="274"/>
      <c r="ES141" s="274"/>
      <c r="ET141" s="274"/>
      <c r="EU141" s="274"/>
      <c r="EV141" s="274"/>
      <c r="EW141" s="274"/>
      <c r="EX141" s="274"/>
      <c r="EY141" s="274"/>
      <c r="EZ141" s="274"/>
      <c r="FA141" s="274"/>
      <c r="FB141" s="274"/>
      <c r="FC141" s="274"/>
      <c r="FD141" s="274"/>
      <c r="FE141" s="274"/>
      <c r="FF141" s="274"/>
      <c r="FG141" s="274"/>
      <c r="FH141" s="274"/>
      <c r="FI141" s="274"/>
      <c r="FJ141" s="274"/>
      <c r="FK141" s="274"/>
      <c r="FL141" s="274"/>
      <c r="FM141" s="274"/>
      <c r="FN141" s="274"/>
      <c r="FO141" s="274"/>
      <c r="FP141" s="274"/>
      <c r="FQ141" s="274"/>
      <c r="FR141" s="274"/>
      <c r="FS141" s="274"/>
      <c r="FT141" s="274"/>
      <c r="FU141" s="274"/>
      <c r="FV141" s="274"/>
      <c r="FW141" s="274"/>
      <c r="FX141" s="274"/>
      <c r="FY141" s="274"/>
      <c r="FZ141" s="274"/>
      <c r="GA141" s="274"/>
      <c r="GB141" s="274"/>
      <c r="GC141" s="274"/>
      <c r="GD141" s="274"/>
      <c r="GE141" s="274"/>
      <c r="GF141" s="274"/>
      <c r="GG141" s="274"/>
      <c r="GH141" s="274"/>
      <c r="GI141" s="274"/>
      <c r="GJ141" s="274"/>
      <c r="GK141" s="274"/>
      <c r="GL141" s="274"/>
      <c r="GM141" s="274"/>
      <c r="GN141" s="274"/>
      <c r="GO141" s="274"/>
      <c r="GP141" s="274"/>
      <c r="GQ141" s="274"/>
      <c r="GR141" s="274"/>
      <c r="GS141" s="274"/>
      <c r="GT141" s="274"/>
      <c r="GU141" s="274"/>
      <c r="GV141" s="274"/>
      <c r="GW141" s="274"/>
      <c r="GX141" s="274"/>
      <c r="GY141" s="274"/>
      <c r="GZ141" s="274"/>
      <c r="HA141" s="274"/>
      <c r="HB141" s="274"/>
      <c r="HC141" s="274"/>
      <c r="HD141" s="274"/>
      <c r="HE141" s="274"/>
      <c r="HF141" s="274"/>
      <c r="HG141" s="274"/>
      <c r="HH141" s="274"/>
      <c r="HI141" s="274"/>
      <c r="HJ141" s="274"/>
      <c r="HK141" s="274"/>
      <c r="HL141" s="274"/>
      <c r="HM141" s="274"/>
      <c r="HN141" s="274"/>
      <c r="HO141" s="274"/>
      <c r="HP141" s="274"/>
      <c r="HQ141" s="274"/>
      <c r="HR141" s="274"/>
      <c r="HS141" s="274"/>
      <c r="HT141" s="274"/>
      <c r="HU141" s="274"/>
      <c r="HV141" s="274"/>
      <c r="HW141" s="274"/>
      <c r="HX141" s="274"/>
      <c r="HY141" s="274"/>
      <c r="HZ141" s="274"/>
      <c r="IA141" s="274"/>
      <c r="IB141" s="274"/>
      <c r="IC141" s="274"/>
      <c r="ID141" s="274"/>
      <c r="IE141" s="274"/>
      <c r="IF141" s="274"/>
      <c r="IG141" s="274"/>
      <c r="IH141" s="274"/>
      <c r="II141" s="274"/>
      <c r="IJ141" s="274"/>
      <c r="IK141" s="274"/>
      <c r="IL141" s="274"/>
      <c r="IM141" s="274"/>
      <c r="IN141" s="274"/>
      <c r="IO141" s="274"/>
      <c r="IP141" s="274"/>
      <c r="IQ141" s="274"/>
      <c r="IR141" s="274"/>
      <c r="IS141" s="274"/>
      <c r="IT141" s="274"/>
    </row>
    <row r="142" spans="2:254" customFormat="1" ht="14.4" thickBot="1" x14ac:dyDescent="0.3">
      <c r="B142" s="453" t="s">
        <v>216</v>
      </c>
      <c r="C142" s="454"/>
      <c r="D142" s="455"/>
      <c r="E142" s="425"/>
      <c r="F142" s="426">
        <f>D142</f>
        <v>0</v>
      </c>
      <c r="G142" s="425"/>
      <c r="I142" s="274"/>
      <c r="J142" s="272"/>
      <c r="K142" s="272"/>
      <c r="L142" s="272"/>
      <c r="M142" s="272"/>
      <c r="N142" s="272"/>
      <c r="O142" s="274"/>
      <c r="P142" s="274"/>
      <c r="Q142" s="274"/>
      <c r="R142" s="274"/>
      <c r="S142" s="274"/>
      <c r="T142" s="274"/>
      <c r="U142" s="274"/>
      <c r="V142" s="274"/>
      <c r="W142" s="274"/>
      <c r="X142" s="274"/>
      <c r="Y142" s="274"/>
      <c r="Z142" s="274"/>
      <c r="AA142" s="274"/>
      <c r="AB142" s="274"/>
      <c r="AC142" s="274"/>
      <c r="AD142" s="274"/>
      <c r="AE142" s="274"/>
      <c r="AF142" s="274"/>
      <c r="AG142" s="274"/>
      <c r="AH142" s="274"/>
      <c r="AI142" s="274"/>
      <c r="AJ142" s="274"/>
      <c r="AK142" s="274"/>
      <c r="AL142" s="274"/>
      <c r="AM142" s="274"/>
      <c r="AN142" s="274"/>
      <c r="AO142" s="274"/>
      <c r="AP142" s="274"/>
      <c r="AQ142" s="274"/>
      <c r="AR142" s="274"/>
      <c r="AS142" s="274"/>
      <c r="AT142" s="274"/>
      <c r="AU142" s="274"/>
      <c r="AV142" s="274"/>
      <c r="AW142" s="274"/>
      <c r="AX142" s="274"/>
      <c r="AY142" s="274"/>
      <c r="AZ142" s="274"/>
      <c r="BA142" s="274"/>
      <c r="BB142" s="274"/>
      <c r="BC142" s="274"/>
      <c r="BD142" s="274"/>
      <c r="BE142" s="274"/>
      <c r="BF142" s="274"/>
      <c r="BG142" s="274"/>
      <c r="BH142" s="274"/>
      <c r="BI142" s="274"/>
      <c r="BJ142" s="274"/>
      <c r="BK142" s="274"/>
      <c r="BL142" s="274"/>
      <c r="BM142" s="274"/>
      <c r="BN142" s="274"/>
      <c r="BO142" s="274"/>
      <c r="BP142" s="274"/>
      <c r="BQ142" s="274"/>
      <c r="BR142" s="274"/>
      <c r="BS142" s="274"/>
      <c r="BT142" s="274"/>
      <c r="BU142" s="274"/>
      <c r="BV142" s="274"/>
      <c r="BW142" s="274"/>
      <c r="BX142" s="274"/>
      <c r="BY142" s="274"/>
      <c r="BZ142" s="274"/>
      <c r="CA142" s="274"/>
      <c r="CB142" s="274"/>
      <c r="CC142" s="274"/>
      <c r="CD142" s="274"/>
      <c r="CE142" s="274"/>
      <c r="CF142" s="274"/>
      <c r="CG142" s="274"/>
      <c r="CH142" s="274"/>
      <c r="CI142" s="274"/>
      <c r="CJ142" s="274"/>
      <c r="CK142" s="274"/>
      <c r="CL142" s="274"/>
      <c r="CM142" s="274"/>
      <c r="CN142" s="274"/>
      <c r="CO142" s="274"/>
      <c r="CP142" s="274"/>
      <c r="CQ142" s="274"/>
      <c r="CR142" s="274"/>
      <c r="CS142" s="274"/>
      <c r="CT142" s="274"/>
      <c r="CU142" s="274"/>
      <c r="CV142" s="274"/>
      <c r="CW142" s="274"/>
      <c r="CX142" s="274"/>
      <c r="CY142" s="274"/>
      <c r="CZ142" s="274"/>
      <c r="DA142" s="274"/>
      <c r="DB142" s="274"/>
      <c r="DC142" s="274"/>
      <c r="DD142" s="274"/>
      <c r="DE142" s="274"/>
      <c r="DF142" s="274"/>
      <c r="DG142" s="274"/>
      <c r="DH142" s="274"/>
      <c r="DI142" s="274"/>
      <c r="DJ142" s="274"/>
      <c r="DK142" s="274"/>
      <c r="DL142" s="274"/>
      <c r="DM142" s="274"/>
      <c r="DN142" s="274"/>
      <c r="DO142" s="274"/>
      <c r="DP142" s="274"/>
      <c r="DQ142" s="274"/>
      <c r="DR142" s="274"/>
      <c r="DS142" s="274"/>
      <c r="DT142" s="274"/>
      <c r="DU142" s="274"/>
      <c r="DV142" s="274"/>
      <c r="DW142" s="274"/>
      <c r="DX142" s="274"/>
      <c r="DY142" s="274"/>
      <c r="DZ142" s="274"/>
      <c r="EA142" s="274"/>
      <c r="EB142" s="274"/>
      <c r="EC142" s="274"/>
      <c r="ED142" s="274"/>
      <c r="EE142" s="274"/>
      <c r="EF142" s="274"/>
      <c r="EG142" s="274"/>
      <c r="EH142" s="274"/>
      <c r="EI142" s="274"/>
      <c r="EJ142" s="274"/>
      <c r="EK142" s="274"/>
      <c r="EL142" s="274"/>
      <c r="EM142" s="274"/>
      <c r="EN142" s="274"/>
      <c r="EO142" s="274"/>
      <c r="EP142" s="274"/>
      <c r="EQ142" s="274"/>
      <c r="ER142" s="274"/>
      <c r="ES142" s="274"/>
      <c r="ET142" s="274"/>
      <c r="EU142" s="274"/>
      <c r="EV142" s="274"/>
      <c r="EW142" s="274"/>
      <c r="EX142" s="274"/>
      <c r="EY142" s="274"/>
      <c r="EZ142" s="274"/>
      <c r="FA142" s="274"/>
      <c r="FB142" s="274"/>
      <c r="FC142" s="274"/>
      <c r="FD142" s="274"/>
      <c r="FE142" s="274"/>
      <c r="FF142" s="274"/>
      <c r="FG142" s="274"/>
      <c r="FH142" s="274"/>
      <c r="FI142" s="274"/>
      <c r="FJ142" s="274"/>
      <c r="FK142" s="274"/>
      <c r="FL142" s="274"/>
      <c r="FM142" s="274"/>
      <c r="FN142" s="274"/>
      <c r="FO142" s="274"/>
      <c r="FP142" s="274"/>
      <c r="FQ142" s="274"/>
      <c r="FR142" s="274"/>
      <c r="FS142" s="274"/>
      <c r="FT142" s="274"/>
      <c r="FU142" s="274"/>
      <c r="FV142" s="274"/>
      <c r="FW142" s="274"/>
      <c r="FX142" s="274"/>
      <c r="FY142" s="274"/>
      <c r="FZ142" s="274"/>
      <c r="GA142" s="274"/>
      <c r="GB142" s="274"/>
      <c r="GC142" s="274"/>
      <c r="GD142" s="274"/>
      <c r="GE142" s="274"/>
      <c r="GF142" s="274"/>
      <c r="GG142" s="274"/>
      <c r="GH142" s="274"/>
      <c r="GI142" s="274"/>
      <c r="GJ142" s="274"/>
      <c r="GK142" s="274"/>
      <c r="GL142" s="274"/>
      <c r="GM142" s="274"/>
      <c r="GN142" s="274"/>
      <c r="GO142" s="274"/>
      <c r="GP142" s="274"/>
      <c r="GQ142" s="274"/>
      <c r="GR142" s="274"/>
      <c r="GS142" s="274"/>
      <c r="GT142" s="274"/>
      <c r="GU142" s="274"/>
      <c r="GV142" s="274"/>
      <c r="GW142" s="274"/>
      <c r="GX142" s="274"/>
      <c r="GY142" s="274"/>
      <c r="GZ142" s="274"/>
      <c r="HA142" s="274"/>
      <c r="HB142" s="274"/>
      <c r="HC142" s="274"/>
      <c r="HD142" s="274"/>
      <c r="HE142" s="274"/>
      <c r="HF142" s="274"/>
      <c r="HG142" s="274"/>
      <c r="HH142" s="274"/>
      <c r="HI142" s="274"/>
      <c r="HJ142" s="274"/>
      <c r="HK142" s="274"/>
      <c r="HL142" s="274"/>
      <c r="HM142" s="274"/>
      <c r="HN142" s="274"/>
      <c r="HO142" s="274"/>
      <c r="HP142" s="274"/>
      <c r="HQ142" s="274"/>
      <c r="HR142" s="274"/>
      <c r="HS142" s="274"/>
      <c r="HT142" s="274"/>
      <c r="HU142" s="274"/>
      <c r="HV142" s="274"/>
      <c r="HW142" s="274"/>
      <c r="HX142" s="274"/>
      <c r="HY142" s="274"/>
      <c r="HZ142" s="274"/>
      <c r="IA142" s="274"/>
      <c r="IB142" s="274"/>
      <c r="IC142" s="274"/>
      <c r="ID142" s="274"/>
      <c r="IE142" s="274"/>
      <c r="IF142" s="274"/>
      <c r="IG142" s="274"/>
      <c r="IH142" s="274"/>
      <c r="II142" s="274"/>
      <c r="IJ142" s="274"/>
      <c r="IK142" s="274"/>
      <c r="IL142" s="274"/>
      <c r="IM142" s="274"/>
      <c r="IN142" s="274"/>
      <c r="IO142" s="274"/>
      <c r="IP142" s="274"/>
      <c r="IQ142" s="274"/>
      <c r="IR142" s="274"/>
      <c r="IS142" s="274"/>
      <c r="IT142" s="274"/>
    </row>
    <row r="143" spans="2:254" customFormat="1" ht="14.4" thickBot="1" x14ac:dyDescent="0.3">
      <c r="B143" s="453" t="s">
        <v>217</v>
      </c>
      <c r="C143" s="454"/>
      <c r="D143" s="455"/>
      <c r="E143" s="425"/>
      <c r="F143" s="426">
        <f>D143</f>
        <v>0</v>
      </c>
      <c r="G143" s="425"/>
      <c r="I143" s="274"/>
      <c r="J143" s="272"/>
      <c r="K143" s="272"/>
      <c r="L143" s="272"/>
      <c r="M143" s="272"/>
      <c r="N143" s="272"/>
      <c r="O143" s="274"/>
      <c r="P143" s="274"/>
      <c r="Q143" s="274"/>
      <c r="R143" s="274"/>
      <c r="S143" s="274"/>
      <c r="T143" s="274"/>
      <c r="U143" s="274"/>
      <c r="V143" s="274"/>
      <c r="W143" s="274"/>
      <c r="X143" s="274"/>
      <c r="Y143" s="274"/>
      <c r="Z143" s="274"/>
      <c r="AA143" s="274"/>
      <c r="AB143" s="274"/>
      <c r="AC143" s="274"/>
      <c r="AD143" s="274"/>
      <c r="AE143" s="274"/>
      <c r="AF143" s="274"/>
      <c r="AG143" s="274"/>
      <c r="AH143" s="274"/>
      <c r="AI143" s="274"/>
      <c r="AJ143" s="274"/>
      <c r="AK143" s="274"/>
      <c r="AL143" s="274"/>
      <c r="AM143" s="274"/>
      <c r="AN143" s="274"/>
      <c r="AO143" s="274"/>
      <c r="AP143" s="274"/>
      <c r="AQ143" s="274"/>
      <c r="AR143" s="274"/>
      <c r="AS143" s="274"/>
      <c r="AT143" s="274"/>
      <c r="AU143" s="274"/>
      <c r="AV143" s="274"/>
      <c r="AW143" s="274"/>
      <c r="AX143" s="274"/>
      <c r="AY143" s="274"/>
      <c r="AZ143" s="274"/>
      <c r="BA143" s="274"/>
      <c r="BB143" s="274"/>
      <c r="BC143" s="274"/>
      <c r="BD143" s="274"/>
      <c r="BE143" s="274"/>
      <c r="BF143" s="274"/>
      <c r="BG143" s="274"/>
      <c r="BH143" s="274"/>
      <c r="BI143" s="274"/>
      <c r="BJ143" s="274"/>
      <c r="BK143" s="274"/>
      <c r="BL143" s="274"/>
      <c r="BM143" s="274"/>
      <c r="BN143" s="274"/>
      <c r="BO143" s="274"/>
      <c r="BP143" s="274"/>
      <c r="BQ143" s="274"/>
      <c r="BR143" s="274"/>
      <c r="BS143" s="274"/>
      <c r="BT143" s="274"/>
      <c r="BU143" s="274"/>
      <c r="BV143" s="274"/>
      <c r="BW143" s="274"/>
      <c r="BX143" s="274"/>
      <c r="BY143" s="274"/>
      <c r="BZ143" s="274"/>
      <c r="CA143" s="274"/>
      <c r="CB143" s="274"/>
      <c r="CC143" s="274"/>
      <c r="CD143" s="274"/>
      <c r="CE143" s="274"/>
      <c r="CF143" s="274"/>
      <c r="CG143" s="274"/>
      <c r="CH143" s="274"/>
      <c r="CI143" s="274"/>
      <c r="CJ143" s="274"/>
      <c r="CK143" s="274"/>
      <c r="CL143" s="274"/>
      <c r="CM143" s="274"/>
      <c r="CN143" s="274"/>
      <c r="CO143" s="274"/>
      <c r="CP143" s="274"/>
      <c r="CQ143" s="274"/>
      <c r="CR143" s="274"/>
      <c r="CS143" s="274"/>
      <c r="CT143" s="274"/>
      <c r="CU143" s="274"/>
      <c r="CV143" s="274"/>
      <c r="CW143" s="274"/>
      <c r="CX143" s="274"/>
      <c r="CY143" s="274"/>
      <c r="CZ143" s="274"/>
      <c r="DA143" s="274"/>
      <c r="DB143" s="274"/>
      <c r="DC143" s="274"/>
      <c r="DD143" s="274"/>
      <c r="DE143" s="274"/>
      <c r="DF143" s="274"/>
      <c r="DG143" s="274"/>
      <c r="DH143" s="274"/>
      <c r="DI143" s="274"/>
      <c r="DJ143" s="274"/>
      <c r="DK143" s="274"/>
      <c r="DL143" s="274"/>
      <c r="DM143" s="274"/>
      <c r="DN143" s="274"/>
      <c r="DO143" s="274"/>
      <c r="DP143" s="274"/>
      <c r="DQ143" s="274"/>
      <c r="DR143" s="274"/>
      <c r="DS143" s="274"/>
      <c r="DT143" s="274"/>
      <c r="DU143" s="274"/>
      <c r="DV143" s="274"/>
      <c r="DW143" s="274"/>
      <c r="DX143" s="274"/>
      <c r="DY143" s="274"/>
      <c r="DZ143" s="274"/>
      <c r="EA143" s="274"/>
      <c r="EB143" s="274"/>
      <c r="EC143" s="274"/>
      <c r="ED143" s="274"/>
      <c r="EE143" s="274"/>
      <c r="EF143" s="274"/>
      <c r="EG143" s="274"/>
      <c r="EH143" s="274"/>
      <c r="EI143" s="274"/>
      <c r="EJ143" s="274"/>
      <c r="EK143" s="274"/>
      <c r="EL143" s="274"/>
      <c r="EM143" s="274"/>
      <c r="EN143" s="274"/>
      <c r="EO143" s="274"/>
      <c r="EP143" s="274"/>
      <c r="EQ143" s="274"/>
      <c r="ER143" s="274"/>
      <c r="ES143" s="274"/>
      <c r="ET143" s="274"/>
      <c r="EU143" s="274"/>
      <c r="EV143" s="274"/>
      <c r="EW143" s="274"/>
      <c r="EX143" s="274"/>
      <c r="EY143" s="274"/>
      <c r="EZ143" s="274"/>
      <c r="FA143" s="274"/>
      <c r="FB143" s="274"/>
      <c r="FC143" s="274"/>
      <c r="FD143" s="274"/>
      <c r="FE143" s="274"/>
      <c r="FF143" s="274"/>
      <c r="FG143" s="274"/>
      <c r="FH143" s="274"/>
      <c r="FI143" s="274"/>
      <c r="FJ143" s="274"/>
      <c r="FK143" s="274"/>
      <c r="FL143" s="274"/>
      <c r="FM143" s="274"/>
      <c r="FN143" s="274"/>
      <c r="FO143" s="274"/>
      <c r="FP143" s="274"/>
      <c r="FQ143" s="274"/>
      <c r="FR143" s="274"/>
      <c r="FS143" s="274"/>
      <c r="FT143" s="274"/>
      <c r="FU143" s="274"/>
      <c r="FV143" s="274"/>
      <c r="FW143" s="274"/>
      <c r="FX143" s="274"/>
      <c r="FY143" s="274"/>
      <c r="FZ143" s="274"/>
      <c r="GA143" s="274"/>
      <c r="GB143" s="274"/>
      <c r="GC143" s="274"/>
      <c r="GD143" s="274"/>
      <c r="GE143" s="274"/>
      <c r="GF143" s="274"/>
      <c r="GG143" s="274"/>
      <c r="GH143" s="274"/>
      <c r="GI143" s="274"/>
      <c r="GJ143" s="274"/>
      <c r="GK143" s="274"/>
      <c r="GL143" s="274"/>
      <c r="GM143" s="274"/>
      <c r="GN143" s="274"/>
      <c r="GO143" s="274"/>
      <c r="GP143" s="274"/>
      <c r="GQ143" s="274"/>
      <c r="GR143" s="274"/>
      <c r="GS143" s="274"/>
      <c r="GT143" s="274"/>
      <c r="GU143" s="274"/>
      <c r="GV143" s="274"/>
      <c r="GW143" s="274"/>
      <c r="GX143" s="274"/>
      <c r="GY143" s="274"/>
      <c r="GZ143" s="274"/>
      <c r="HA143" s="274"/>
      <c r="HB143" s="274"/>
      <c r="HC143" s="274"/>
      <c r="HD143" s="274"/>
      <c r="HE143" s="274"/>
      <c r="HF143" s="274"/>
      <c r="HG143" s="274"/>
      <c r="HH143" s="274"/>
      <c r="HI143" s="274"/>
      <c r="HJ143" s="274"/>
      <c r="HK143" s="274"/>
      <c r="HL143" s="274"/>
      <c r="HM143" s="274"/>
      <c r="HN143" s="274"/>
      <c r="HO143" s="274"/>
      <c r="HP143" s="274"/>
      <c r="HQ143" s="274"/>
      <c r="HR143" s="274"/>
      <c r="HS143" s="274"/>
      <c r="HT143" s="274"/>
      <c r="HU143" s="274"/>
      <c r="HV143" s="274"/>
      <c r="HW143" s="274"/>
      <c r="HX143" s="274"/>
      <c r="HY143" s="274"/>
      <c r="HZ143" s="274"/>
      <c r="IA143" s="274"/>
      <c r="IB143" s="274"/>
      <c r="IC143" s="274"/>
      <c r="ID143" s="274"/>
      <c r="IE143" s="274"/>
      <c r="IF143" s="274"/>
      <c r="IG143" s="274"/>
      <c r="IH143" s="274"/>
      <c r="II143" s="274"/>
      <c r="IJ143" s="274"/>
      <c r="IK143" s="274"/>
      <c r="IL143" s="274"/>
      <c r="IM143" s="274"/>
      <c r="IN143" s="274"/>
      <c r="IO143" s="274"/>
      <c r="IP143" s="274"/>
      <c r="IQ143" s="274"/>
      <c r="IR143" s="274"/>
      <c r="IS143" s="274"/>
      <c r="IT143" s="274"/>
    </row>
    <row r="144" spans="2:254" customFormat="1" ht="14.4" thickBot="1" x14ac:dyDescent="0.3">
      <c r="B144" s="453" t="s">
        <v>214</v>
      </c>
      <c r="C144" s="454"/>
      <c r="D144" s="455"/>
      <c r="E144" s="417">
        <f>D144*0.5</f>
        <v>0</v>
      </c>
      <c r="F144" s="426">
        <f>D144*0.5</f>
        <v>0</v>
      </c>
      <c r="G144" s="425"/>
      <c r="I144" s="274"/>
      <c r="J144" s="272"/>
      <c r="K144" s="272"/>
      <c r="L144" s="272"/>
      <c r="M144" s="272"/>
      <c r="N144" s="272"/>
      <c r="O144" s="274"/>
      <c r="P144" s="274"/>
      <c r="Q144" s="274"/>
      <c r="R144" s="274"/>
      <c r="S144" s="274"/>
      <c r="T144" s="274"/>
      <c r="U144" s="274"/>
      <c r="V144" s="274"/>
      <c r="W144" s="274"/>
      <c r="X144" s="274"/>
      <c r="Y144" s="274"/>
      <c r="Z144" s="274"/>
      <c r="AA144" s="274"/>
      <c r="AB144" s="274"/>
      <c r="AC144" s="274"/>
      <c r="AD144" s="274"/>
      <c r="AE144" s="274"/>
      <c r="AF144" s="274"/>
      <c r="AG144" s="274"/>
      <c r="AH144" s="274"/>
      <c r="AI144" s="274"/>
      <c r="AJ144" s="274"/>
      <c r="AK144" s="274"/>
      <c r="AL144" s="274"/>
      <c r="AM144" s="274"/>
      <c r="AN144" s="274"/>
      <c r="AO144" s="274"/>
      <c r="AP144" s="274"/>
      <c r="AQ144" s="274"/>
      <c r="AR144" s="274"/>
      <c r="AS144" s="274"/>
      <c r="AT144" s="274"/>
      <c r="AU144" s="274"/>
      <c r="AV144" s="274"/>
      <c r="AW144" s="274"/>
      <c r="AX144" s="274"/>
      <c r="AY144" s="274"/>
      <c r="AZ144" s="274"/>
      <c r="BA144" s="274"/>
      <c r="BB144" s="274"/>
      <c r="BC144" s="274"/>
      <c r="BD144" s="274"/>
      <c r="BE144" s="274"/>
      <c r="BF144" s="274"/>
      <c r="BG144" s="274"/>
      <c r="BH144" s="274"/>
      <c r="BI144" s="274"/>
      <c r="BJ144" s="274"/>
      <c r="BK144" s="274"/>
      <c r="BL144" s="274"/>
      <c r="BM144" s="274"/>
      <c r="BN144" s="274"/>
      <c r="BO144" s="274"/>
      <c r="BP144" s="274"/>
      <c r="BQ144" s="274"/>
      <c r="BR144" s="274"/>
      <c r="BS144" s="274"/>
      <c r="BT144" s="274"/>
      <c r="BU144" s="274"/>
      <c r="BV144" s="274"/>
      <c r="BW144" s="274"/>
      <c r="BX144" s="274"/>
      <c r="BY144" s="274"/>
      <c r="BZ144" s="274"/>
      <c r="CA144" s="274"/>
      <c r="CB144" s="274"/>
      <c r="CC144" s="274"/>
      <c r="CD144" s="274"/>
      <c r="CE144" s="274"/>
      <c r="CF144" s="274"/>
      <c r="CG144" s="274"/>
      <c r="CH144" s="274"/>
      <c r="CI144" s="274"/>
      <c r="CJ144" s="274"/>
      <c r="CK144" s="274"/>
      <c r="CL144" s="274"/>
      <c r="CM144" s="274"/>
      <c r="CN144" s="274"/>
      <c r="CO144" s="274"/>
      <c r="CP144" s="274"/>
      <c r="CQ144" s="274"/>
      <c r="CR144" s="274"/>
      <c r="CS144" s="274"/>
      <c r="CT144" s="274"/>
      <c r="CU144" s="274"/>
      <c r="CV144" s="274"/>
      <c r="CW144" s="274"/>
      <c r="CX144" s="274"/>
      <c r="CY144" s="274"/>
      <c r="CZ144" s="274"/>
      <c r="DA144" s="274"/>
      <c r="DB144" s="274"/>
      <c r="DC144" s="274"/>
      <c r="DD144" s="274"/>
      <c r="DE144" s="274"/>
      <c r="DF144" s="274"/>
      <c r="DG144" s="274"/>
      <c r="DH144" s="274"/>
      <c r="DI144" s="274"/>
      <c r="DJ144" s="274"/>
      <c r="DK144" s="274"/>
      <c r="DL144" s="274"/>
      <c r="DM144" s="274"/>
      <c r="DN144" s="274"/>
      <c r="DO144" s="274"/>
      <c r="DP144" s="274"/>
      <c r="DQ144" s="274"/>
      <c r="DR144" s="274"/>
      <c r="DS144" s="274"/>
      <c r="DT144" s="274"/>
      <c r="DU144" s="274"/>
      <c r="DV144" s="274"/>
      <c r="DW144" s="274"/>
      <c r="DX144" s="274"/>
      <c r="DY144" s="274"/>
      <c r="DZ144" s="274"/>
      <c r="EA144" s="274"/>
      <c r="EB144" s="274"/>
      <c r="EC144" s="274"/>
      <c r="ED144" s="274"/>
      <c r="EE144" s="274"/>
      <c r="EF144" s="274"/>
      <c r="EG144" s="274"/>
      <c r="EH144" s="274"/>
      <c r="EI144" s="274"/>
      <c r="EJ144" s="274"/>
      <c r="EK144" s="274"/>
      <c r="EL144" s="274"/>
      <c r="EM144" s="274"/>
      <c r="EN144" s="274"/>
      <c r="EO144" s="274"/>
      <c r="EP144" s="274"/>
      <c r="EQ144" s="274"/>
      <c r="ER144" s="274"/>
      <c r="ES144" s="274"/>
      <c r="ET144" s="274"/>
      <c r="EU144" s="274"/>
      <c r="EV144" s="274"/>
      <c r="EW144" s="274"/>
      <c r="EX144" s="274"/>
      <c r="EY144" s="274"/>
      <c r="EZ144" s="274"/>
      <c r="FA144" s="274"/>
      <c r="FB144" s="274"/>
      <c r="FC144" s="274"/>
      <c r="FD144" s="274"/>
      <c r="FE144" s="274"/>
      <c r="FF144" s="274"/>
      <c r="FG144" s="274"/>
      <c r="FH144" s="274"/>
      <c r="FI144" s="274"/>
      <c r="FJ144" s="274"/>
      <c r="FK144" s="274"/>
      <c r="FL144" s="274"/>
      <c r="FM144" s="274"/>
      <c r="FN144" s="274"/>
      <c r="FO144" s="274"/>
      <c r="FP144" s="274"/>
      <c r="FQ144" s="274"/>
      <c r="FR144" s="274"/>
      <c r="FS144" s="274"/>
      <c r="FT144" s="274"/>
      <c r="FU144" s="274"/>
      <c r="FV144" s="274"/>
      <c r="FW144" s="274"/>
      <c r="FX144" s="274"/>
      <c r="FY144" s="274"/>
      <c r="FZ144" s="274"/>
      <c r="GA144" s="274"/>
      <c r="GB144" s="274"/>
      <c r="GC144" s="274"/>
      <c r="GD144" s="274"/>
      <c r="GE144" s="274"/>
      <c r="GF144" s="274"/>
      <c r="GG144" s="274"/>
      <c r="GH144" s="274"/>
      <c r="GI144" s="274"/>
      <c r="GJ144" s="274"/>
      <c r="GK144" s="274"/>
      <c r="GL144" s="274"/>
      <c r="GM144" s="274"/>
      <c r="GN144" s="274"/>
      <c r="GO144" s="274"/>
      <c r="GP144" s="274"/>
      <c r="GQ144" s="274"/>
      <c r="GR144" s="274"/>
      <c r="GS144" s="274"/>
      <c r="GT144" s="274"/>
      <c r="GU144" s="274"/>
      <c r="GV144" s="274"/>
      <c r="GW144" s="274"/>
      <c r="GX144" s="274"/>
      <c r="GY144" s="274"/>
      <c r="GZ144" s="274"/>
      <c r="HA144" s="274"/>
      <c r="HB144" s="274"/>
      <c r="HC144" s="274"/>
      <c r="HD144" s="274"/>
      <c r="HE144" s="274"/>
      <c r="HF144" s="274"/>
      <c r="HG144" s="274"/>
      <c r="HH144" s="274"/>
      <c r="HI144" s="274"/>
      <c r="HJ144" s="274"/>
      <c r="HK144" s="274"/>
      <c r="HL144" s="274"/>
      <c r="HM144" s="274"/>
      <c r="HN144" s="274"/>
      <c r="HO144" s="274"/>
      <c r="HP144" s="274"/>
      <c r="HQ144" s="274"/>
      <c r="HR144" s="274"/>
      <c r="HS144" s="274"/>
      <c r="HT144" s="274"/>
      <c r="HU144" s="274"/>
      <c r="HV144" s="274"/>
      <c r="HW144" s="274"/>
      <c r="HX144" s="274"/>
      <c r="HY144" s="274"/>
      <c r="HZ144" s="274"/>
      <c r="IA144" s="274"/>
      <c r="IB144" s="274"/>
      <c r="IC144" s="274"/>
      <c r="ID144" s="274"/>
      <c r="IE144" s="274"/>
      <c r="IF144" s="274"/>
      <c r="IG144" s="274"/>
      <c r="IH144" s="274"/>
      <c r="II144" s="274"/>
      <c r="IJ144" s="274"/>
      <c r="IK144" s="274"/>
      <c r="IL144" s="274"/>
      <c r="IM144" s="274"/>
      <c r="IN144" s="274"/>
      <c r="IO144" s="274"/>
      <c r="IP144" s="274"/>
      <c r="IQ144" s="274"/>
      <c r="IR144" s="274"/>
      <c r="IS144" s="274"/>
      <c r="IT144" s="274"/>
    </row>
    <row r="145" spans="1:254" customFormat="1" ht="14.4" thickBot="1" x14ac:dyDescent="0.3">
      <c r="B145" s="453" t="s">
        <v>218</v>
      </c>
      <c r="C145" s="454"/>
      <c r="D145" s="455"/>
      <c r="E145" s="425"/>
      <c r="F145" s="426">
        <f>D145</f>
        <v>0</v>
      </c>
      <c r="G145" s="425"/>
      <c r="I145" s="274"/>
      <c r="J145" s="272"/>
      <c r="K145" s="272"/>
      <c r="L145" s="272"/>
      <c r="M145" s="272"/>
      <c r="N145" s="272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274"/>
      <c r="AJ145" s="274"/>
      <c r="AK145" s="274"/>
      <c r="AL145" s="274"/>
      <c r="AM145" s="274"/>
      <c r="AN145" s="274"/>
      <c r="AO145" s="274"/>
      <c r="AP145" s="274"/>
      <c r="AQ145" s="274"/>
      <c r="AR145" s="274"/>
      <c r="AS145" s="274"/>
      <c r="AT145" s="274"/>
      <c r="AU145" s="274"/>
      <c r="AV145" s="274"/>
      <c r="AW145" s="274"/>
      <c r="AX145" s="274"/>
      <c r="AY145" s="274"/>
      <c r="AZ145" s="274"/>
      <c r="BA145" s="274"/>
      <c r="BB145" s="274"/>
      <c r="BC145" s="274"/>
      <c r="BD145" s="274"/>
      <c r="BE145" s="274"/>
      <c r="BF145" s="274"/>
      <c r="BG145" s="274"/>
      <c r="BH145" s="274"/>
      <c r="BI145" s="274"/>
      <c r="BJ145" s="274"/>
      <c r="BK145" s="274"/>
      <c r="BL145" s="274"/>
      <c r="BM145" s="274"/>
      <c r="BN145" s="274"/>
      <c r="BO145" s="274"/>
      <c r="BP145" s="274"/>
      <c r="BQ145" s="274"/>
      <c r="BR145" s="274"/>
      <c r="BS145" s="274"/>
      <c r="BT145" s="274"/>
      <c r="BU145" s="274"/>
      <c r="BV145" s="274"/>
      <c r="BW145" s="274"/>
      <c r="BX145" s="274"/>
      <c r="BY145" s="274"/>
      <c r="BZ145" s="274"/>
      <c r="CA145" s="274"/>
      <c r="CB145" s="274"/>
      <c r="CC145" s="274"/>
      <c r="CD145" s="274"/>
      <c r="CE145" s="274"/>
      <c r="CF145" s="274"/>
      <c r="CG145" s="274"/>
      <c r="CH145" s="274"/>
      <c r="CI145" s="274"/>
      <c r="CJ145" s="274"/>
      <c r="CK145" s="274"/>
      <c r="CL145" s="274"/>
      <c r="CM145" s="274"/>
      <c r="CN145" s="274"/>
      <c r="CO145" s="274"/>
      <c r="CP145" s="274"/>
      <c r="CQ145" s="274"/>
      <c r="CR145" s="274"/>
      <c r="CS145" s="274"/>
      <c r="CT145" s="274"/>
      <c r="CU145" s="274"/>
      <c r="CV145" s="274"/>
      <c r="CW145" s="274"/>
      <c r="CX145" s="274"/>
      <c r="CY145" s="274"/>
      <c r="CZ145" s="274"/>
      <c r="DA145" s="274"/>
      <c r="DB145" s="274"/>
      <c r="DC145" s="274"/>
      <c r="DD145" s="274"/>
      <c r="DE145" s="274"/>
      <c r="DF145" s="274"/>
      <c r="DG145" s="274"/>
      <c r="DH145" s="274"/>
      <c r="DI145" s="274"/>
      <c r="DJ145" s="274"/>
      <c r="DK145" s="274"/>
      <c r="DL145" s="274"/>
      <c r="DM145" s="274"/>
      <c r="DN145" s="274"/>
      <c r="DO145" s="274"/>
      <c r="DP145" s="274"/>
      <c r="DQ145" s="274"/>
      <c r="DR145" s="274"/>
      <c r="DS145" s="274"/>
      <c r="DT145" s="274"/>
      <c r="DU145" s="274"/>
      <c r="DV145" s="274"/>
      <c r="DW145" s="274"/>
      <c r="DX145" s="274"/>
      <c r="DY145" s="274"/>
      <c r="DZ145" s="274"/>
      <c r="EA145" s="274"/>
      <c r="EB145" s="274"/>
      <c r="EC145" s="274"/>
      <c r="ED145" s="274"/>
      <c r="EE145" s="274"/>
      <c r="EF145" s="274"/>
      <c r="EG145" s="274"/>
      <c r="EH145" s="274"/>
      <c r="EI145" s="274"/>
      <c r="EJ145" s="274"/>
      <c r="EK145" s="274"/>
      <c r="EL145" s="274"/>
      <c r="EM145" s="274"/>
      <c r="EN145" s="274"/>
      <c r="EO145" s="274"/>
      <c r="EP145" s="274"/>
      <c r="EQ145" s="274"/>
      <c r="ER145" s="274"/>
      <c r="ES145" s="274"/>
      <c r="ET145" s="274"/>
      <c r="EU145" s="274"/>
      <c r="EV145" s="274"/>
      <c r="EW145" s="274"/>
      <c r="EX145" s="274"/>
      <c r="EY145" s="274"/>
      <c r="EZ145" s="274"/>
      <c r="FA145" s="274"/>
      <c r="FB145" s="274"/>
      <c r="FC145" s="274"/>
      <c r="FD145" s="274"/>
      <c r="FE145" s="274"/>
      <c r="FF145" s="274"/>
      <c r="FG145" s="274"/>
      <c r="FH145" s="274"/>
      <c r="FI145" s="274"/>
      <c r="FJ145" s="274"/>
      <c r="FK145" s="274"/>
      <c r="FL145" s="274"/>
      <c r="FM145" s="274"/>
      <c r="FN145" s="274"/>
      <c r="FO145" s="274"/>
      <c r="FP145" s="274"/>
      <c r="FQ145" s="274"/>
      <c r="FR145" s="274"/>
      <c r="FS145" s="274"/>
      <c r="FT145" s="274"/>
      <c r="FU145" s="274"/>
      <c r="FV145" s="274"/>
      <c r="FW145" s="274"/>
      <c r="FX145" s="274"/>
      <c r="FY145" s="274"/>
      <c r="FZ145" s="274"/>
      <c r="GA145" s="274"/>
      <c r="GB145" s="274"/>
      <c r="GC145" s="274"/>
      <c r="GD145" s="274"/>
      <c r="GE145" s="274"/>
      <c r="GF145" s="274"/>
      <c r="GG145" s="274"/>
      <c r="GH145" s="274"/>
      <c r="GI145" s="274"/>
      <c r="GJ145" s="274"/>
      <c r="GK145" s="274"/>
      <c r="GL145" s="274"/>
      <c r="GM145" s="274"/>
      <c r="GN145" s="274"/>
      <c r="GO145" s="274"/>
      <c r="GP145" s="274"/>
      <c r="GQ145" s="274"/>
      <c r="GR145" s="274"/>
      <c r="GS145" s="274"/>
      <c r="GT145" s="274"/>
      <c r="GU145" s="274"/>
      <c r="GV145" s="274"/>
      <c r="GW145" s="274"/>
      <c r="GX145" s="274"/>
      <c r="GY145" s="274"/>
      <c r="GZ145" s="274"/>
      <c r="HA145" s="274"/>
      <c r="HB145" s="274"/>
      <c r="HC145" s="274"/>
      <c r="HD145" s="274"/>
      <c r="HE145" s="274"/>
      <c r="HF145" s="274"/>
      <c r="HG145" s="274"/>
      <c r="HH145" s="274"/>
      <c r="HI145" s="274"/>
      <c r="HJ145" s="274"/>
      <c r="HK145" s="274"/>
      <c r="HL145" s="274"/>
      <c r="HM145" s="274"/>
      <c r="HN145" s="274"/>
      <c r="HO145" s="274"/>
      <c r="HP145" s="274"/>
      <c r="HQ145" s="274"/>
      <c r="HR145" s="274"/>
      <c r="HS145" s="274"/>
      <c r="HT145" s="274"/>
      <c r="HU145" s="274"/>
      <c r="HV145" s="274"/>
      <c r="HW145" s="274"/>
      <c r="HX145" s="274"/>
      <c r="HY145" s="274"/>
      <c r="HZ145" s="274"/>
      <c r="IA145" s="274"/>
      <c r="IB145" s="274"/>
      <c r="IC145" s="274"/>
      <c r="ID145" s="274"/>
      <c r="IE145" s="274"/>
      <c r="IF145" s="274"/>
      <c r="IG145" s="274"/>
      <c r="IH145" s="274"/>
      <c r="II145" s="274"/>
      <c r="IJ145" s="274"/>
      <c r="IK145" s="274"/>
      <c r="IL145" s="274"/>
      <c r="IM145" s="274"/>
      <c r="IN145" s="274"/>
      <c r="IO145" s="274"/>
      <c r="IP145" s="274"/>
      <c r="IQ145" s="274"/>
      <c r="IR145" s="274"/>
      <c r="IS145" s="274"/>
      <c r="IT145" s="274"/>
    </row>
    <row r="146" spans="1:254" customFormat="1" ht="14.4" thickBot="1" x14ac:dyDescent="0.3">
      <c r="B146" s="453" t="s">
        <v>219</v>
      </c>
      <c r="C146" s="454"/>
      <c r="D146" s="456"/>
      <c r="E146" s="438"/>
      <c r="F146" s="457">
        <f>D146</f>
        <v>0</v>
      </c>
      <c r="G146" s="425"/>
      <c r="I146" s="274"/>
      <c r="J146" s="272"/>
      <c r="K146" s="272"/>
      <c r="L146" s="272"/>
      <c r="M146" s="272"/>
      <c r="N146" s="272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274"/>
      <c r="Z146" s="274"/>
      <c r="AA146" s="274"/>
      <c r="AB146" s="274"/>
      <c r="AC146" s="274"/>
      <c r="AD146" s="274"/>
      <c r="AE146" s="274"/>
      <c r="AF146" s="274"/>
      <c r="AG146" s="274"/>
      <c r="AH146" s="274"/>
      <c r="AI146" s="274"/>
      <c r="AJ146" s="274"/>
      <c r="AK146" s="274"/>
      <c r="AL146" s="274"/>
      <c r="AM146" s="274"/>
      <c r="AN146" s="274"/>
      <c r="AO146" s="274"/>
      <c r="AP146" s="274"/>
      <c r="AQ146" s="274"/>
      <c r="AR146" s="274"/>
      <c r="AS146" s="274"/>
      <c r="AT146" s="274"/>
      <c r="AU146" s="274"/>
      <c r="AV146" s="274"/>
      <c r="AW146" s="274"/>
      <c r="AX146" s="274"/>
      <c r="AY146" s="274"/>
      <c r="AZ146" s="274"/>
      <c r="BA146" s="274"/>
      <c r="BB146" s="274"/>
      <c r="BC146" s="274"/>
      <c r="BD146" s="274"/>
      <c r="BE146" s="274"/>
      <c r="BF146" s="274"/>
      <c r="BG146" s="274"/>
      <c r="BH146" s="274"/>
      <c r="BI146" s="274"/>
      <c r="BJ146" s="274"/>
      <c r="BK146" s="274"/>
      <c r="BL146" s="274"/>
      <c r="BM146" s="274"/>
      <c r="BN146" s="274"/>
      <c r="BO146" s="274"/>
      <c r="BP146" s="274"/>
      <c r="BQ146" s="274"/>
      <c r="BR146" s="274"/>
      <c r="BS146" s="274"/>
      <c r="BT146" s="274"/>
      <c r="BU146" s="274"/>
      <c r="BV146" s="274"/>
      <c r="BW146" s="274"/>
      <c r="BX146" s="274"/>
      <c r="BY146" s="274"/>
      <c r="BZ146" s="274"/>
      <c r="CA146" s="274"/>
      <c r="CB146" s="274"/>
      <c r="CC146" s="274"/>
      <c r="CD146" s="274"/>
      <c r="CE146" s="274"/>
      <c r="CF146" s="274"/>
      <c r="CG146" s="274"/>
      <c r="CH146" s="274"/>
      <c r="CI146" s="274"/>
      <c r="CJ146" s="274"/>
      <c r="CK146" s="274"/>
      <c r="CL146" s="274"/>
      <c r="CM146" s="274"/>
      <c r="CN146" s="274"/>
      <c r="CO146" s="274"/>
      <c r="CP146" s="274"/>
      <c r="CQ146" s="274"/>
      <c r="CR146" s="274"/>
      <c r="CS146" s="274"/>
      <c r="CT146" s="274"/>
      <c r="CU146" s="274"/>
      <c r="CV146" s="274"/>
      <c r="CW146" s="274"/>
      <c r="CX146" s="274"/>
      <c r="CY146" s="274"/>
      <c r="CZ146" s="274"/>
      <c r="DA146" s="274"/>
      <c r="DB146" s="274"/>
      <c r="DC146" s="274"/>
      <c r="DD146" s="274"/>
      <c r="DE146" s="274"/>
      <c r="DF146" s="274"/>
      <c r="DG146" s="274"/>
      <c r="DH146" s="274"/>
      <c r="DI146" s="274"/>
      <c r="DJ146" s="274"/>
      <c r="DK146" s="274"/>
      <c r="DL146" s="274"/>
      <c r="DM146" s="274"/>
      <c r="DN146" s="274"/>
      <c r="DO146" s="274"/>
      <c r="DP146" s="274"/>
      <c r="DQ146" s="274"/>
      <c r="DR146" s="274"/>
      <c r="DS146" s="274"/>
      <c r="DT146" s="274"/>
      <c r="DU146" s="274"/>
      <c r="DV146" s="274"/>
      <c r="DW146" s="274"/>
      <c r="DX146" s="274"/>
      <c r="DY146" s="274"/>
      <c r="DZ146" s="274"/>
      <c r="EA146" s="274"/>
      <c r="EB146" s="274"/>
      <c r="EC146" s="274"/>
      <c r="ED146" s="274"/>
      <c r="EE146" s="274"/>
      <c r="EF146" s="274"/>
      <c r="EG146" s="274"/>
      <c r="EH146" s="274"/>
      <c r="EI146" s="274"/>
      <c r="EJ146" s="274"/>
      <c r="EK146" s="274"/>
      <c r="EL146" s="274"/>
      <c r="EM146" s="274"/>
      <c r="EN146" s="274"/>
      <c r="EO146" s="274"/>
      <c r="EP146" s="274"/>
      <c r="EQ146" s="274"/>
      <c r="ER146" s="274"/>
      <c r="ES146" s="274"/>
      <c r="ET146" s="274"/>
      <c r="EU146" s="274"/>
      <c r="EV146" s="274"/>
      <c r="EW146" s="274"/>
      <c r="EX146" s="274"/>
      <c r="EY146" s="274"/>
      <c r="EZ146" s="274"/>
      <c r="FA146" s="274"/>
      <c r="FB146" s="274"/>
      <c r="FC146" s="274"/>
      <c r="FD146" s="274"/>
      <c r="FE146" s="274"/>
      <c r="FF146" s="274"/>
      <c r="FG146" s="274"/>
      <c r="FH146" s="274"/>
      <c r="FI146" s="274"/>
      <c r="FJ146" s="274"/>
      <c r="FK146" s="274"/>
      <c r="FL146" s="274"/>
      <c r="FM146" s="274"/>
      <c r="FN146" s="274"/>
      <c r="FO146" s="274"/>
      <c r="FP146" s="274"/>
      <c r="FQ146" s="274"/>
      <c r="FR146" s="274"/>
      <c r="FS146" s="274"/>
      <c r="FT146" s="274"/>
      <c r="FU146" s="274"/>
      <c r="FV146" s="274"/>
      <c r="FW146" s="274"/>
      <c r="FX146" s="274"/>
      <c r="FY146" s="274"/>
      <c r="FZ146" s="274"/>
      <c r="GA146" s="274"/>
      <c r="GB146" s="274"/>
      <c r="GC146" s="274"/>
      <c r="GD146" s="274"/>
      <c r="GE146" s="274"/>
      <c r="GF146" s="274"/>
      <c r="GG146" s="274"/>
      <c r="GH146" s="274"/>
      <c r="GI146" s="274"/>
      <c r="GJ146" s="274"/>
      <c r="GK146" s="274"/>
      <c r="GL146" s="274"/>
      <c r="GM146" s="274"/>
      <c r="GN146" s="274"/>
      <c r="GO146" s="274"/>
      <c r="GP146" s="274"/>
      <c r="GQ146" s="274"/>
      <c r="GR146" s="274"/>
      <c r="GS146" s="274"/>
      <c r="GT146" s="274"/>
      <c r="GU146" s="274"/>
      <c r="GV146" s="274"/>
      <c r="GW146" s="274"/>
      <c r="GX146" s="274"/>
      <c r="GY146" s="274"/>
      <c r="GZ146" s="274"/>
      <c r="HA146" s="274"/>
      <c r="HB146" s="274"/>
      <c r="HC146" s="274"/>
      <c r="HD146" s="274"/>
      <c r="HE146" s="274"/>
      <c r="HF146" s="274"/>
      <c r="HG146" s="274"/>
      <c r="HH146" s="274"/>
      <c r="HI146" s="274"/>
      <c r="HJ146" s="274"/>
      <c r="HK146" s="274"/>
      <c r="HL146" s="274"/>
      <c r="HM146" s="274"/>
      <c r="HN146" s="274"/>
      <c r="HO146" s="274"/>
      <c r="HP146" s="274"/>
      <c r="HQ146" s="274"/>
      <c r="HR146" s="274"/>
      <c r="HS146" s="274"/>
      <c r="HT146" s="274"/>
      <c r="HU146" s="274"/>
      <c r="HV146" s="274"/>
      <c r="HW146" s="274"/>
      <c r="HX146" s="274"/>
      <c r="HY146" s="274"/>
      <c r="HZ146" s="274"/>
      <c r="IA146" s="274"/>
      <c r="IB146" s="274"/>
      <c r="IC146" s="274"/>
      <c r="ID146" s="274"/>
      <c r="IE146" s="274"/>
      <c r="IF146" s="274"/>
      <c r="IG146" s="274"/>
      <c r="IH146" s="274"/>
      <c r="II146" s="274"/>
      <c r="IJ146" s="274"/>
      <c r="IK146" s="274"/>
      <c r="IL146" s="274"/>
      <c r="IM146" s="274"/>
      <c r="IN146" s="274"/>
      <c r="IO146" s="274"/>
      <c r="IP146" s="274"/>
      <c r="IQ146" s="274"/>
      <c r="IR146" s="274"/>
      <c r="IS146" s="274"/>
      <c r="IT146" s="274"/>
    </row>
    <row r="147" spans="1:254" customFormat="1" ht="14.4" thickBot="1" x14ac:dyDescent="0.3">
      <c r="B147" s="453" t="s">
        <v>126</v>
      </c>
      <c r="C147" s="458"/>
      <c r="D147" s="459">
        <f>IF(D140&gt;SUM(D141+D144),D140-D141-D142-D143-D144-D145-D146,0)</f>
        <v>0</v>
      </c>
      <c r="E147" s="460">
        <f>E140-E141-E144</f>
        <v>0</v>
      </c>
      <c r="F147" s="459">
        <f>F140-F141-F142-F143-F144-F145-F146</f>
        <v>0</v>
      </c>
      <c r="G147" s="461">
        <f>G140</f>
        <v>0</v>
      </c>
      <c r="H147" s="5"/>
      <c r="I147" s="274"/>
      <c r="J147" s="272"/>
      <c r="K147" s="272"/>
      <c r="L147" s="272"/>
      <c r="M147" s="272"/>
      <c r="N147" s="272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4"/>
      <c r="AA147" s="274"/>
      <c r="AB147" s="274"/>
      <c r="AC147" s="274"/>
      <c r="AD147" s="274"/>
      <c r="AE147" s="274"/>
      <c r="AF147" s="274"/>
      <c r="AG147" s="274"/>
      <c r="AH147" s="274"/>
      <c r="AI147" s="274"/>
      <c r="AJ147" s="274"/>
      <c r="AK147" s="274"/>
      <c r="AL147" s="274"/>
      <c r="AM147" s="274"/>
      <c r="AN147" s="274"/>
      <c r="AO147" s="274"/>
      <c r="AP147" s="274"/>
      <c r="AQ147" s="274"/>
      <c r="AR147" s="274"/>
      <c r="AS147" s="274"/>
      <c r="AT147" s="274"/>
      <c r="AU147" s="274"/>
      <c r="AV147" s="274"/>
      <c r="AW147" s="274"/>
      <c r="AX147" s="274"/>
      <c r="AY147" s="274"/>
      <c r="AZ147" s="274"/>
      <c r="BA147" s="274"/>
      <c r="BB147" s="274"/>
      <c r="BC147" s="274"/>
      <c r="BD147" s="274"/>
      <c r="BE147" s="274"/>
      <c r="BF147" s="274"/>
      <c r="BG147" s="274"/>
      <c r="BH147" s="274"/>
      <c r="BI147" s="274"/>
      <c r="BJ147" s="274"/>
      <c r="BK147" s="274"/>
      <c r="BL147" s="274"/>
      <c r="BM147" s="274"/>
      <c r="BN147" s="274"/>
      <c r="BO147" s="274"/>
      <c r="BP147" s="274"/>
      <c r="BQ147" s="274"/>
      <c r="BR147" s="274"/>
      <c r="BS147" s="274"/>
      <c r="BT147" s="274"/>
      <c r="BU147" s="274"/>
      <c r="BV147" s="274"/>
      <c r="BW147" s="274"/>
      <c r="BX147" s="274"/>
      <c r="BY147" s="274"/>
      <c r="BZ147" s="274"/>
      <c r="CA147" s="274"/>
      <c r="CB147" s="274"/>
      <c r="CC147" s="274"/>
      <c r="CD147" s="274"/>
      <c r="CE147" s="274"/>
      <c r="CF147" s="274"/>
      <c r="CG147" s="274"/>
      <c r="CH147" s="274"/>
      <c r="CI147" s="274"/>
      <c r="CJ147" s="274"/>
      <c r="CK147" s="274"/>
      <c r="CL147" s="274"/>
      <c r="CM147" s="274"/>
      <c r="CN147" s="274"/>
      <c r="CO147" s="274"/>
      <c r="CP147" s="274"/>
      <c r="CQ147" s="274"/>
      <c r="CR147" s="274"/>
      <c r="CS147" s="274"/>
      <c r="CT147" s="274"/>
      <c r="CU147" s="274"/>
      <c r="CV147" s="274"/>
      <c r="CW147" s="274"/>
      <c r="CX147" s="274"/>
      <c r="CY147" s="274"/>
      <c r="CZ147" s="274"/>
      <c r="DA147" s="274"/>
      <c r="DB147" s="274"/>
      <c r="DC147" s="274"/>
      <c r="DD147" s="274"/>
      <c r="DE147" s="274"/>
      <c r="DF147" s="274"/>
      <c r="DG147" s="274"/>
      <c r="DH147" s="274"/>
      <c r="DI147" s="274"/>
      <c r="DJ147" s="274"/>
      <c r="DK147" s="274"/>
      <c r="DL147" s="274"/>
      <c r="DM147" s="274"/>
      <c r="DN147" s="274"/>
      <c r="DO147" s="274"/>
      <c r="DP147" s="274"/>
      <c r="DQ147" s="274"/>
      <c r="DR147" s="274"/>
      <c r="DS147" s="274"/>
      <c r="DT147" s="274"/>
      <c r="DU147" s="274"/>
      <c r="DV147" s="274"/>
      <c r="DW147" s="274"/>
      <c r="DX147" s="274"/>
      <c r="DY147" s="274"/>
      <c r="DZ147" s="274"/>
      <c r="EA147" s="274"/>
      <c r="EB147" s="274"/>
      <c r="EC147" s="274"/>
      <c r="ED147" s="274"/>
      <c r="EE147" s="274"/>
      <c r="EF147" s="274"/>
      <c r="EG147" s="274"/>
      <c r="EH147" s="274"/>
      <c r="EI147" s="274"/>
      <c r="EJ147" s="274"/>
      <c r="EK147" s="274"/>
      <c r="EL147" s="274"/>
      <c r="EM147" s="274"/>
      <c r="EN147" s="274"/>
      <c r="EO147" s="274"/>
      <c r="EP147" s="274"/>
      <c r="EQ147" s="274"/>
      <c r="ER147" s="274"/>
      <c r="ES147" s="274"/>
      <c r="ET147" s="274"/>
      <c r="EU147" s="274"/>
      <c r="EV147" s="274"/>
      <c r="EW147" s="274"/>
      <c r="EX147" s="274"/>
      <c r="EY147" s="274"/>
      <c r="EZ147" s="274"/>
      <c r="FA147" s="274"/>
      <c r="FB147" s="274"/>
      <c r="FC147" s="274"/>
      <c r="FD147" s="274"/>
      <c r="FE147" s="274"/>
      <c r="FF147" s="274"/>
      <c r="FG147" s="274"/>
      <c r="FH147" s="274"/>
      <c r="FI147" s="274"/>
      <c r="FJ147" s="274"/>
      <c r="FK147" s="274"/>
      <c r="FL147" s="274"/>
      <c r="FM147" s="274"/>
      <c r="FN147" s="274"/>
      <c r="FO147" s="274"/>
      <c r="FP147" s="274"/>
      <c r="FQ147" s="274"/>
      <c r="FR147" s="274"/>
      <c r="FS147" s="274"/>
      <c r="FT147" s="274"/>
      <c r="FU147" s="274"/>
      <c r="FV147" s="274"/>
      <c r="FW147" s="274"/>
      <c r="FX147" s="274"/>
      <c r="FY147" s="274"/>
      <c r="FZ147" s="274"/>
      <c r="GA147" s="274"/>
      <c r="GB147" s="274"/>
      <c r="GC147" s="274"/>
      <c r="GD147" s="274"/>
      <c r="GE147" s="274"/>
      <c r="GF147" s="274"/>
      <c r="GG147" s="274"/>
      <c r="GH147" s="274"/>
      <c r="GI147" s="274"/>
      <c r="GJ147" s="274"/>
      <c r="GK147" s="274"/>
      <c r="GL147" s="274"/>
      <c r="GM147" s="274"/>
      <c r="GN147" s="274"/>
      <c r="GO147" s="274"/>
      <c r="GP147" s="274"/>
      <c r="GQ147" s="274"/>
      <c r="GR147" s="274"/>
      <c r="GS147" s="274"/>
      <c r="GT147" s="274"/>
      <c r="GU147" s="274"/>
      <c r="GV147" s="274"/>
      <c r="GW147" s="274"/>
      <c r="GX147" s="274"/>
      <c r="GY147" s="274"/>
      <c r="GZ147" s="274"/>
      <c r="HA147" s="274"/>
      <c r="HB147" s="274"/>
      <c r="HC147" s="274"/>
      <c r="HD147" s="274"/>
      <c r="HE147" s="274"/>
      <c r="HF147" s="274"/>
      <c r="HG147" s="274"/>
      <c r="HH147" s="274"/>
      <c r="HI147" s="274"/>
      <c r="HJ147" s="274"/>
      <c r="HK147" s="274"/>
      <c r="HL147" s="274"/>
      <c r="HM147" s="274"/>
      <c r="HN147" s="274"/>
      <c r="HO147" s="274"/>
      <c r="HP147" s="274"/>
      <c r="HQ147" s="274"/>
      <c r="HR147" s="274"/>
      <c r="HS147" s="274"/>
      <c r="HT147" s="274"/>
      <c r="HU147" s="274"/>
      <c r="HV147" s="274"/>
      <c r="HW147" s="274"/>
      <c r="HX147" s="274"/>
      <c r="HY147" s="274"/>
      <c r="HZ147" s="274"/>
      <c r="IA147" s="274"/>
      <c r="IB147" s="274"/>
      <c r="IC147" s="274"/>
      <c r="ID147" s="274"/>
      <c r="IE147" s="274"/>
      <c r="IF147" s="274"/>
      <c r="IG147" s="274"/>
      <c r="IH147" s="274"/>
      <c r="II147" s="274"/>
      <c r="IJ147" s="274"/>
      <c r="IK147" s="274"/>
      <c r="IL147" s="274"/>
      <c r="IM147" s="274"/>
      <c r="IN147" s="274"/>
      <c r="IO147" s="274"/>
      <c r="IP147" s="274"/>
      <c r="IQ147" s="274"/>
      <c r="IR147" s="274"/>
      <c r="IS147" s="274"/>
      <c r="IT147" s="274"/>
    </row>
    <row r="148" spans="1:254" ht="13.8" x14ac:dyDescent="0.25">
      <c r="B148" s="462"/>
      <c r="C148" s="384"/>
      <c r="D148" s="385"/>
      <c r="E148" s="384"/>
      <c r="F148" s="385"/>
      <c r="G148" s="384"/>
      <c r="H148" s="5"/>
    </row>
    <row r="149" spans="1:254" ht="14.4" thickBot="1" x14ac:dyDescent="0.3">
      <c r="B149" s="462"/>
      <c r="C149" s="384"/>
      <c r="D149" s="385"/>
      <c r="E149" s="384"/>
      <c r="F149" s="385"/>
      <c r="G149" s="384"/>
    </row>
    <row r="150" spans="1:254" ht="13.8" x14ac:dyDescent="0.25">
      <c r="A150" s="75"/>
      <c r="B150" s="463"/>
      <c r="C150" s="464" t="s">
        <v>118</v>
      </c>
      <c r="D150" s="385"/>
      <c r="E150" s="384"/>
      <c r="F150" s="385"/>
      <c r="G150" s="384"/>
    </row>
    <row r="151" spans="1:254" ht="13.8" x14ac:dyDescent="0.25">
      <c r="A151" s="75"/>
      <c r="B151" s="465" t="s">
        <v>119</v>
      </c>
      <c r="C151" s="466" t="str">
        <f>IF(SUM('7990NTP-P'!E56-'7990NTP-P'!D56-'7990NTP-P'!C56)=SUM(C119:C124),"OKAY","Error")</f>
        <v>OKAY</v>
      </c>
      <c r="D151" s="385"/>
      <c r="E151" s="384"/>
      <c r="F151" s="385"/>
      <c r="G151" s="384"/>
    </row>
    <row r="152" spans="1:254" ht="13.8" x14ac:dyDescent="0.25">
      <c r="A152" s="75"/>
      <c r="B152" s="465" t="s">
        <v>120</v>
      </c>
      <c r="C152" s="466" t="str">
        <f>IF('7990NTP-P'!C56=SUM('FL Info'!C126:C131),"OKAY","Error")</f>
        <v>OKAY</v>
      </c>
      <c r="D152" s="385"/>
      <c r="E152" s="384"/>
      <c r="F152" s="385"/>
      <c r="G152" s="384"/>
    </row>
    <row r="153" spans="1:254" ht="13.8" x14ac:dyDescent="0.25">
      <c r="A153" s="75"/>
      <c r="B153" s="467" t="s">
        <v>165</v>
      </c>
      <c r="C153" s="466" t="str">
        <f>IF('7990NTP-P'!D56=SUM('FL Info'!C133:C138),"OKAY","Error")</f>
        <v>OKAY</v>
      </c>
      <c r="D153" s="385"/>
      <c r="E153" s="384"/>
      <c r="F153" s="385"/>
      <c r="G153" s="384"/>
    </row>
    <row r="154" spans="1:254" ht="13.8" x14ac:dyDescent="0.25">
      <c r="A154" s="75"/>
      <c r="B154" s="467" t="s">
        <v>121</v>
      </c>
      <c r="C154" s="468" t="str">
        <f>IF(D140='7990NTP-P'!G66,"OKAY","Error")</f>
        <v>OKAY</v>
      </c>
      <c r="D154" s="385"/>
      <c r="E154" s="384"/>
      <c r="F154" s="385"/>
      <c r="G154" s="384"/>
    </row>
    <row r="155" spans="1:254" ht="14.4" thickBot="1" x14ac:dyDescent="0.3">
      <c r="A155" s="75"/>
      <c r="B155" s="469" t="s">
        <v>122</v>
      </c>
      <c r="C155" s="470" t="str">
        <f>IF(D147=D140-SUM(D141:D146),"OKAY","Error")</f>
        <v>OKAY</v>
      </c>
      <c r="D155" s="385"/>
      <c r="E155" s="384"/>
      <c r="F155" s="385"/>
      <c r="G155" s="384"/>
    </row>
    <row r="156" spans="1:254" ht="13.8" x14ac:dyDescent="0.25">
      <c r="B156" s="462"/>
      <c r="C156" s="471"/>
      <c r="D156" s="385"/>
      <c r="E156" s="384"/>
      <c r="F156" s="385"/>
      <c r="G156" s="384"/>
    </row>
  </sheetData>
  <sheetProtection algorithmName="SHA-512" hashValue="yoFQAILI/KmIpGK4WDSu+dzox34KILorhmRLSMs1iYZdCSxsz8aSj6YfUmoi+AIrIZh/MDQtFV+/2lx29wrehA==" saltValue="L0LPCH6Qk526DTJlJT4JTg==" spinCount="100000" sheet="1" objects="1" scenarios="1"/>
  <mergeCells count="3">
    <mergeCell ref="E132:F132"/>
    <mergeCell ref="E125:F125"/>
    <mergeCell ref="E118:F118"/>
  </mergeCells>
  <dataValidations disablePrompts="1" count="1">
    <dataValidation type="whole" operator="greaterThan" allowBlank="1" showInputMessage="1" showErrorMessage="1" sqref="C116:E116" xr:uid="{00000000-0002-0000-0300-000000000000}">
      <formula1>0</formula1>
    </dataValidation>
  </dataValidations>
  <printOptions horizontalCentered="1"/>
  <pageMargins left="0.5" right="0.5" top="0.5" bottom="0.5" header="0.3" footer="0.3"/>
  <pageSetup scale="30" orientation="portrait" r:id="rId1"/>
  <headerFooter>
    <oddFooter>&amp;LDHCS 5994 (04/15) 
&amp;F - &amp;A</oddFooter>
  </headerFooter>
  <rowBreaks count="1" manualBreakCount="1">
    <brk id="115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225F-D42A-464B-A3BF-73E3EFCD3488}">
  <sheetPr>
    <tabColor rgb="FFFF0000"/>
  </sheetPr>
  <dimension ref="A1:IT158"/>
  <sheetViews>
    <sheetView view="pageBreakPreview" topLeftCell="C1" zoomScale="70" zoomScaleNormal="100" zoomScaleSheetLayoutView="70" workbookViewId="0">
      <selection activeCell="N9" sqref="N9"/>
    </sheetView>
  </sheetViews>
  <sheetFormatPr defaultColWidth="9.109375" defaultRowHeight="13.2" x14ac:dyDescent="0.25"/>
  <cols>
    <col min="1" max="1" width="9.109375" style="37"/>
    <col min="2" max="2" width="55.109375" style="263" bestFit="1" customWidth="1"/>
    <col min="3" max="3" width="11.88671875" style="58" bestFit="1" customWidth="1"/>
    <col min="4" max="4" width="12.6640625" style="37" bestFit="1" customWidth="1"/>
    <col min="5" max="5" width="15.6640625" style="58" bestFit="1" customWidth="1"/>
    <col min="6" max="6" width="13.109375" style="37" bestFit="1" customWidth="1"/>
    <col min="7" max="7" width="10.88671875" style="58" bestFit="1" customWidth="1"/>
    <col min="8" max="8" width="12.6640625" style="37" customWidth="1"/>
    <col min="9" max="9" width="10.21875" style="272" bestFit="1" customWidth="1"/>
    <col min="10" max="10" width="12.6640625" style="272" bestFit="1" customWidth="1"/>
    <col min="11" max="11" width="12" style="272" bestFit="1" customWidth="1"/>
    <col min="12" max="12" width="14.5546875" style="272" customWidth="1"/>
    <col min="13" max="13" width="12" style="272" bestFit="1" customWidth="1"/>
    <col min="14" max="14" width="11.88671875" style="272" bestFit="1" customWidth="1"/>
    <col min="15" max="15" width="16.21875" style="510" customWidth="1"/>
    <col min="16" max="254" width="9.109375" style="272"/>
    <col min="255" max="16384" width="9.109375" style="37"/>
  </cols>
  <sheetData>
    <row r="1" spans="1:15" ht="13.8" x14ac:dyDescent="0.3">
      <c r="A1" s="506"/>
      <c r="B1" s="507"/>
      <c r="C1" s="508"/>
      <c r="D1" s="509"/>
    </row>
    <row r="2" spans="1:15" ht="14.4" x14ac:dyDescent="0.3">
      <c r="A2" s="506"/>
      <c r="B2" s="511" t="s">
        <v>240</v>
      </c>
      <c r="C2" s="508"/>
      <c r="D2" s="509"/>
      <c r="G2" s="512"/>
      <c r="H2" s="513"/>
    </row>
    <row r="3" spans="1:15" ht="14.4" x14ac:dyDescent="0.3">
      <c r="A3" s="506"/>
      <c r="B3" s="511" t="s">
        <v>312</v>
      </c>
      <c r="C3" s="508"/>
      <c r="D3" s="509"/>
    </row>
    <row r="4" spans="1:15" ht="14.4" x14ac:dyDescent="0.3">
      <c r="A4" s="506"/>
      <c r="B4" s="514" t="s">
        <v>333</v>
      </c>
      <c r="C4" s="508"/>
      <c r="D4" s="509"/>
    </row>
    <row r="5" spans="1:15" ht="17.399999999999999" x14ac:dyDescent="0.3">
      <c r="A5" s="506"/>
      <c r="B5" s="515"/>
      <c r="C5" s="508"/>
      <c r="D5" s="509"/>
      <c r="M5" s="731" t="s">
        <v>445</v>
      </c>
      <c r="N5" s="731"/>
    </row>
    <row r="6" spans="1:15" ht="15" customHeight="1" x14ac:dyDescent="0.3">
      <c r="A6" s="516" t="s">
        <v>144</v>
      </c>
      <c r="B6" s="517" t="str">
        <f>IF(ISBLANK('7990NTP-P'!B1),"",'7990NTP-P'!B1)</f>
        <v>Los Angeles</v>
      </c>
      <c r="C6" s="518" t="s">
        <v>145</v>
      </c>
      <c r="D6" s="519" t="str">
        <f>(IF(ISBLANK('7990NTP-P'!B3),"",'7990NTP-P'!B3))</f>
        <v/>
      </c>
      <c r="M6" s="731" t="s">
        <v>419</v>
      </c>
      <c r="N6" s="731"/>
    </row>
    <row r="7" spans="1:15" ht="17.25" customHeight="1" x14ac:dyDescent="0.25">
      <c r="A7" s="516" t="s">
        <v>146</v>
      </c>
      <c r="B7" s="517" t="str">
        <f>(IF(ISBLANK('7990NTP-P'!B2),"",'7990NTP-P'!B2))</f>
        <v/>
      </c>
      <c r="C7" s="520" t="s">
        <v>183</v>
      </c>
      <c r="D7" s="519" t="str">
        <f>(IF(ISBLANK('7990NTP-P'!B4),"",'7990NTP-P'!B4))</f>
        <v/>
      </c>
      <c r="E7" s="521"/>
    </row>
    <row r="8" spans="1:15" ht="13.8" x14ac:dyDescent="0.3">
      <c r="A8" s="522"/>
      <c r="B8" s="507"/>
      <c r="C8" s="508"/>
      <c r="D8" s="509"/>
      <c r="G8" s="64"/>
      <c r="H8" s="523"/>
    </row>
    <row r="9" spans="1:15" x14ac:dyDescent="0.25">
      <c r="C9" s="37"/>
      <c r="E9" s="37"/>
      <c r="G9" s="37"/>
    </row>
    <row r="10" spans="1:15" x14ac:dyDescent="0.25">
      <c r="C10" s="37"/>
      <c r="E10" s="37"/>
      <c r="G10" s="37"/>
    </row>
    <row r="11" spans="1:15" x14ac:dyDescent="0.25">
      <c r="C11" s="37"/>
      <c r="E11" s="37"/>
      <c r="G11" s="37"/>
    </row>
    <row r="12" spans="1:15" ht="13.8" x14ac:dyDescent="0.3">
      <c r="A12" s="524"/>
      <c r="B12" s="507"/>
      <c r="C12" s="508"/>
      <c r="D12" s="509"/>
      <c r="G12" s="64"/>
      <c r="H12" s="523"/>
    </row>
    <row r="13" spans="1:15" ht="16.5" customHeight="1" thickBot="1" x14ac:dyDescent="0.35">
      <c r="A13" s="522"/>
      <c r="B13" s="525" t="s">
        <v>147</v>
      </c>
      <c r="C13" s="526"/>
      <c r="D13" s="519"/>
      <c r="E13" s="527"/>
      <c r="F13" s="528"/>
      <c r="G13" s="70"/>
      <c r="H13" s="523"/>
      <c r="J13" s="529"/>
      <c r="K13" s="530"/>
    </row>
    <row r="14" spans="1:15" ht="35.25" customHeight="1" thickBot="1" x14ac:dyDescent="0.35">
      <c r="A14" s="531" t="s">
        <v>148</v>
      </c>
      <c r="B14" s="532" t="s">
        <v>233</v>
      </c>
      <c r="C14" s="533" t="s">
        <v>300</v>
      </c>
      <c r="D14" s="533" t="s">
        <v>169</v>
      </c>
      <c r="E14" s="534" t="s">
        <v>301</v>
      </c>
      <c r="F14" s="533" t="s">
        <v>169</v>
      </c>
      <c r="G14" s="534" t="s">
        <v>302</v>
      </c>
      <c r="H14" s="533" t="s">
        <v>169</v>
      </c>
      <c r="I14" s="534" t="s">
        <v>303</v>
      </c>
      <c r="J14" s="533" t="s">
        <v>169</v>
      </c>
      <c r="K14" s="533" t="s">
        <v>232</v>
      </c>
      <c r="L14" s="533" t="s">
        <v>167</v>
      </c>
      <c r="M14" s="533" t="s">
        <v>138</v>
      </c>
      <c r="N14" s="533" t="s">
        <v>168</v>
      </c>
      <c r="O14" s="535" t="s">
        <v>433</v>
      </c>
    </row>
    <row r="15" spans="1:15" ht="13.8" x14ac:dyDescent="0.25">
      <c r="A15" s="536" t="s">
        <v>149</v>
      </c>
      <c r="B15" s="537" t="s">
        <v>201</v>
      </c>
      <c r="C15" s="538">
        <f>ROUNDDOWN('7990NTP-P'!$J$10-('7990NTP-P'!$J$10*0.5),2)</f>
        <v>0</v>
      </c>
      <c r="D15" s="539">
        <f>'7990NTP-P'!$C$10</f>
        <v>0</v>
      </c>
      <c r="E15" s="538">
        <f>ROUNDDOWN('7990NTP-P'!$K$10-('7990NTP-P'!$K$10*0.5),2)</f>
        <v>0</v>
      </c>
      <c r="F15" s="539">
        <f>'7990NTP-P'!$D$10</f>
        <v>0</v>
      </c>
      <c r="G15" s="538">
        <f>ROUNDDOWN('7990NTP-P'!$L$10-('7990NTP-P'!$L$10*0.5),2)</f>
        <v>0</v>
      </c>
      <c r="H15" s="539">
        <f>'7990NTP-P'!$E$10</f>
        <v>0</v>
      </c>
      <c r="I15" s="538">
        <f>ROUNDDOWN('7990NTP-P'!$M$10-('7990NTP-P'!$M$10*0.5),2)</f>
        <v>0</v>
      </c>
      <c r="J15" s="539">
        <f>'7990NTP-P'!$F$10</f>
        <v>0</v>
      </c>
      <c r="K15" s="538">
        <f>ROUNDDOWN('7990NTP-P'!$N$10-('7990NTP-P'!$N$10*0.5),2)</f>
        <v>0</v>
      </c>
      <c r="L15" s="539">
        <f>'7990NTP-P'!$G$10</f>
        <v>0</v>
      </c>
      <c r="M15" s="538">
        <f>ROUNDDOWN('7990NTP-P'!$O$10-('7990NTP-P'!$O$10*0.5),2)</f>
        <v>0</v>
      </c>
      <c r="N15" s="539">
        <f>'7990NTP-P'!$H$10</f>
        <v>0</v>
      </c>
      <c r="O15" s="540">
        <f>IF(C15+E15+G15+I15+K15+M15&gt;0,C15+E15+G15+I15+K15+M15,0)</f>
        <v>0</v>
      </c>
    </row>
    <row r="16" spans="1:15" ht="13.8" x14ac:dyDescent="0.25">
      <c r="A16" s="541" t="s">
        <v>150</v>
      </c>
      <c r="B16" s="542" t="s">
        <v>202</v>
      </c>
      <c r="C16" s="418">
        <f>ROUNDUP('7990NTP-P'!$J$10*0.5,2)</f>
        <v>0</v>
      </c>
      <c r="D16" s="543"/>
      <c r="E16" s="418">
        <f>ROUNDUP('7990NTP-P'!$K$10*0.5,2)</f>
        <v>0</v>
      </c>
      <c r="F16" s="543"/>
      <c r="G16" s="418">
        <f>ROUNDUP('7990NTP-P'!$L$10*0.5,2)</f>
        <v>0</v>
      </c>
      <c r="H16" s="543"/>
      <c r="I16" s="418">
        <f>ROUNDUP('7990NTP-P'!$M$10*0.5,2)</f>
        <v>0</v>
      </c>
      <c r="J16" s="543"/>
      <c r="K16" s="418">
        <f>ROUNDUP('7990NTP-P'!$N$10*0.5,2)</f>
        <v>0</v>
      </c>
      <c r="L16" s="543"/>
      <c r="M16" s="418">
        <f>ROUNDUP('7990NTP-P'!$O$10*0.5,2)</f>
        <v>0</v>
      </c>
      <c r="N16" s="543"/>
      <c r="O16" s="540">
        <f t="shared" ref="O16:O79" si="0">IF(C16+E16+G16+I16+K16+M16&gt;0,C16+E16+G16+I16+K16+M16,0)</f>
        <v>0</v>
      </c>
    </row>
    <row r="17" spans="1:15" ht="13.8" x14ac:dyDescent="0.25">
      <c r="A17" s="544"/>
      <c r="B17" s="369"/>
      <c r="C17" s="545"/>
      <c r="D17" s="546"/>
      <c r="E17" s="545"/>
      <c r="F17" s="546"/>
      <c r="G17" s="545"/>
      <c r="H17" s="546"/>
      <c r="I17" s="545"/>
      <c r="J17" s="546"/>
      <c r="K17" s="545"/>
      <c r="L17" s="546"/>
      <c r="M17" s="545"/>
      <c r="N17" s="546"/>
      <c r="O17" s="540">
        <f t="shared" si="0"/>
        <v>0</v>
      </c>
    </row>
    <row r="18" spans="1:15" ht="13.8" x14ac:dyDescent="0.25">
      <c r="A18" s="541" t="s">
        <v>151</v>
      </c>
      <c r="B18" s="542" t="s">
        <v>203</v>
      </c>
      <c r="C18" s="418">
        <f>SUM('7990NTP-P'!$J$12*1)</f>
        <v>0</v>
      </c>
      <c r="D18" s="547">
        <f>'7990NTP-P'!$C$12</f>
        <v>0</v>
      </c>
      <c r="E18" s="418">
        <f>SUM('7990NTP-P'!$K$12*1)</f>
        <v>0</v>
      </c>
      <c r="F18" s="547">
        <f>'7990NTP-P'!$D$12</f>
        <v>0</v>
      </c>
      <c r="G18" s="418">
        <f>SUM('7990NTP-P'!$L$12*1)</f>
        <v>0</v>
      </c>
      <c r="H18" s="547">
        <f>'7990NTP-P'!$E$12</f>
        <v>0</v>
      </c>
      <c r="I18" s="418">
        <f>SUM('7990NTP-P'!$M$12*1)</f>
        <v>0</v>
      </c>
      <c r="J18" s="547">
        <f>'7990NTP-P'!$F$12</f>
        <v>0</v>
      </c>
      <c r="K18" s="418">
        <f>SUM('7990NTP-P'!$N$12*1)</f>
        <v>0</v>
      </c>
      <c r="L18" s="547">
        <f>'7990NTP-P'!$G$12</f>
        <v>0</v>
      </c>
      <c r="M18" s="418">
        <f>SUM('7990NTP-P'!$O$12*1)</f>
        <v>0</v>
      </c>
      <c r="N18" s="547">
        <f>'7990NTP-P'!$H$12</f>
        <v>0</v>
      </c>
      <c r="O18" s="540">
        <f t="shared" si="0"/>
        <v>0</v>
      </c>
    </row>
    <row r="19" spans="1:15" ht="13.8" x14ac:dyDescent="0.25">
      <c r="A19" s="548"/>
      <c r="B19" s="369"/>
      <c r="C19" s="545"/>
      <c r="D19" s="546"/>
      <c r="E19" s="545"/>
      <c r="F19" s="546"/>
      <c r="G19" s="545"/>
      <c r="H19" s="546"/>
      <c r="I19" s="545"/>
      <c r="J19" s="546"/>
      <c r="K19" s="545"/>
      <c r="L19" s="546"/>
      <c r="M19" s="545"/>
      <c r="N19" s="546"/>
      <c r="O19" s="540">
        <f t="shared" si="0"/>
        <v>0</v>
      </c>
    </row>
    <row r="20" spans="1:15" ht="13.8" x14ac:dyDescent="0.25">
      <c r="A20" s="541" t="s">
        <v>152</v>
      </c>
      <c r="B20" s="542" t="s">
        <v>186</v>
      </c>
      <c r="C20" s="418">
        <f>ROUNDDOWN('7990NTP-P'!$J$13-('7990NTP-P'!$J$13*0.35),2)</f>
        <v>0</v>
      </c>
      <c r="D20" s="547">
        <f>'7990NTP-P'!$C$13</f>
        <v>0</v>
      </c>
      <c r="E20" s="418">
        <f>ROUNDDOWN('7990NTP-P'!$K$13-('7990NTP-P'!$K$13*0.35),2)</f>
        <v>0</v>
      </c>
      <c r="F20" s="547">
        <f>'7990NTP-P'!$D$13</f>
        <v>0</v>
      </c>
      <c r="G20" s="418">
        <f>ROUNDDOWN('7990NTP-P'!$L$13-('7990NTP-P'!$L$13*0.35),2)</f>
        <v>0</v>
      </c>
      <c r="H20" s="547">
        <f>'7990NTP-P'!$E$13</f>
        <v>0</v>
      </c>
      <c r="I20" s="418">
        <f>ROUNDDOWN('7990NTP-P'!$M$13-('7990NTP-P'!$M$13*0.35),2)</f>
        <v>0</v>
      </c>
      <c r="J20" s="547">
        <f>'7990NTP-P'!$F$13</f>
        <v>0</v>
      </c>
      <c r="K20" s="418">
        <f>ROUNDDOWN('7990NTP-P'!$N$13-('7990NTP-P'!$N$13*0.35),2)</f>
        <v>0</v>
      </c>
      <c r="L20" s="547">
        <f>'7990NTP-P'!$G$13</f>
        <v>0</v>
      </c>
      <c r="M20" s="418">
        <f>ROUNDDOWN('7990NTP-P'!$O$13-('7990NTP-P'!$O$13*0.35),2)</f>
        <v>0</v>
      </c>
      <c r="N20" s="547">
        <f>'7990NTP-P'!$H$13</f>
        <v>0</v>
      </c>
      <c r="O20" s="540">
        <f t="shared" si="0"/>
        <v>0</v>
      </c>
    </row>
    <row r="21" spans="1:15" ht="13.8" x14ac:dyDescent="0.25">
      <c r="A21" s="541" t="s">
        <v>153</v>
      </c>
      <c r="B21" s="367" t="s">
        <v>234</v>
      </c>
      <c r="C21" s="549">
        <f>ROUNDUP('7990NTP-P'!$J$13*0.35,2)</f>
        <v>0</v>
      </c>
      <c r="D21" s="550"/>
      <c r="E21" s="549">
        <f>ROUNDUP('7990NTP-P'!$K$13*0.35,2)</f>
        <v>0</v>
      </c>
      <c r="F21" s="550"/>
      <c r="G21" s="549">
        <f>ROUNDUP('7990NTP-P'!$L$13*0.35,2)</f>
        <v>0</v>
      </c>
      <c r="H21" s="550"/>
      <c r="I21" s="549">
        <f>ROUNDUP('7990NTP-P'!$M$13*0.35,2)</f>
        <v>0</v>
      </c>
      <c r="J21" s="550"/>
      <c r="K21" s="549">
        <f>ROUNDUP('7990NTP-P'!$N$13*0.35,2)</f>
        <v>0</v>
      </c>
      <c r="L21" s="550"/>
      <c r="M21" s="549">
        <f>ROUNDUP('7990NTP-P'!$O$13*0.35,2)</f>
        <v>0</v>
      </c>
      <c r="N21" s="550"/>
      <c r="O21" s="540">
        <f t="shared" si="0"/>
        <v>0</v>
      </c>
    </row>
    <row r="22" spans="1:15" ht="13.8" x14ac:dyDescent="0.25">
      <c r="A22" s="544"/>
      <c r="B22" s="369"/>
      <c r="C22" s="545"/>
      <c r="D22" s="546"/>
      <c r="E22" s="545"/>
      <c r="F22" s="546"/>
      <c r="G22" s="545"/>
      <c r="H22" s="546"/>
      <c r="I22" s="545"/>
      <c r="J22" s="546"/>
      <c r="K22" s="545"/>
      <c r="L22" s="546"/>
      <c r="M22" s="545"/>
      <c r="N22" s="546"/>
      <c r="O22" s="540">
        <f t="shared" si="0"/>
        <v>0</v>
      </c>
    </row>
    <row r="23" spans="1:15" ht="13.8" x14ac:dyDescent="0.25">
      <c r="A23" s="541" t="s">
        <v>154</v>
      </c>
      <c r="B23" s="542" t="s">
        <v>187</v>
      </c>
      <c r="C23" s="418">
        <f>ROUNDDOWN('7990NTP-P'!$J$14-('7990NTP-P'!$J$14*0.35),2)</f>
        <v>0</v>
      </c>
      <c r="D23" s="547">
        <f>'7990NTP-P'!$C$14</f>
        <v>0</v>
      </c>
      <c r="E23" s="418">
        <f>ROUNDDOWN('7990NTP-P'!$K$14-('7990NTP-P'!$K$14*0.35),2)</f>
        <v>0</v>
      </c>
      <c r="F23" s="547">
        <f>'7990NTP-P'!$D$14</f>
        <v>0</v>
      </c>
      <c r="G23" s="418">
        <f>ROUNDDOWN('7990NTP-P'!$L$14-('7990NTP-P'!$L$14*0.35),2)</f>
        <v>0</v>
      </c>
      <c r="H23" s="547">
        <f>'7990NTP-P'!$E$14</f>
        <v>0</v>
      </c>
      <c r="I23" s="418">
        <f>ROUNDDOWN('7990NTP-P'!$M$14-('7990NTP-P'!$M$14*0.35),2)</f>
        <v>0</v>
      </c>
      <c r="J23" s="547">
        <f>'7990NTP-P'!$F$14</f>
        <v>0</v>
      </c>
      <c r="K23" s="418">
        <f>ROUNDDOWN('7990NTP-P'!$N$14-('7990NTP-P'!$N$14*0.35),2)</f>
        <v>0</v>
      </c>
      <c r="L23" s="547">
        <f>'7990NTP-P'!$G$14</f>
        <v>0</v>
      </c>
      <c r="M23" s="418">
        <f>ROUNDDOWN('7990NTP-P'!$O$14-('7990NTP-P'!$O$14*0.35),2)</f>
        <v>0</v>
      </c>
      <c r="N23" s="547">
        <f>'7990NTP-P'!$H$14</f>
        <v>0</v>
      </c>
      <c r="O23" s="540">
        <f t="shared" si="0"/>
        <v>0</v>
      </c>
    </row>
    <row r="24" spans="1:15" ht="13.8" x14ac:dyDescent="0.25">
      <c r="A24" s="541" t="s">
        <v>155</v>
      </c>
      <c r="B24" s="367" t="s">
        <v>238</v>
      </c>
      <c r="C24" s="549">
        <f>ROUNDUP('7990NTP-P'!$J$14*0.35,2)</f>
        <v>0</v>
      </c>
      <c r="D24" s="550"/>
      <c r="E24" s="549">
        <f>ROUNDUP('7990NTP-P'!$K$14*0.35,2)</f>
        <v>0</v>
      </c>
      <c r="F24" s="550"/>
      <c r="G24" s="549">
        <f>ROUNDUP('7990NTP-P'!$L$14*0.35,2)</f>
        <v>0</v>
      </c>
      <c r="H24" s="550"/>
      <c r="I24" s="549">
        <f>ROUNDUP('7990NTP-P'!$M$14*0.35,2)</f>
        <v>0</v>
      </c>
      <c r="J24" s="550"/>
      <c r="K24" s="549">
        <f>ROUNDUP('7990NTP-P'!$N$14*0.35,2)</f>
        <v>0</v>
      </c>
      <c r="L24" s="550"/>
      <c r="M24" s="549">
        <f>ROUNDUP('7990NTP-P'!$O$14*0.35,2)</f>
        <v>0</v>
      </c>
      <c r="N24" s="550"/>
      <c r="O24" s="540">
        <f t="shared" si="0"/>
        <v>0</v>
      </c>
    </row>
    <row r="25" spans="1:15" ht="13.8" x14ac:dyDescent="0.25">
      <c r="A25" s="548"/>
      <c r="B25" s="369"/>
      <c r="C25" s="545"/>
      <c r="D25" s="546"/>
      <c r="E25" s="545"/>
      <c r="F25" s="546"/>
      <c r="G25" s="545"/>
      <c r="H25" s="546"/>
      <c r="I25" s="545"/>
      <c r="J25" s="546"/>
      <c r="K25" s="545"/>
      <c r="L25" s="546"/>
      <c r="M25" s="545"/>
      <c r="N25" s="546"/>
      <c r="O25" s="540">
        <f t="shared" si="0"/>
        <v>0</v>
      </c>
    </row>
    <row r="26" spans="1:15" ht="13.8" x14ac:dyDescent="0.25">
      <c r="A26" s="541" t="s">
        <v>325</v>
      </c>
      <c r="B26" s="542" t="s">
        <v>321</v>
      </c>
      <c r="C26" s="418">
        <f>ROUNDDOWN('7990NTP-P'!$J$16-('7990NTP-P'!$J$16*0.12),2)</f>
        <v>0</v>
      </c>
      <c r="D26" s="547">
        <f>'7990NTP-P'!$C$16</f>
        <v>0</v>
      </c>
      <c r="E26" s="418">
        <f>ROUNDDOWN('7990NTP-P'!$K$16-('7990NTP-P'!$K$16*0.12),2)</f>
        <v>0</v>
      </c>
      <c r="F26" s="547">
        <f>'7990NTP-P'!$D$16</f>
        <v>0</v>
      </c>
      <c r="G26" s="418">
        <f>ROUNDDOWN('7990NTP-P'!$L$16-('7990NTP-P'!$L$16*0.12),2)</f>
        <v>0</v>
      </c>
      <c r="H26" s="547">
        <f>'7990NTP-P'!$E$16</f>
        <v>0</v>
      </c>
      <c r="I26" s="418">
        <f>ROUNDDOWN('7990NTP-P'!$M$16-('7990NTP-P'!$M$16*0.12),2)</f>
        <v>0</v>
      </c>
      <c r="J26" s="547">
        <f>'7990NTP-P'!$F$16</f>
        <v>0</v>
      </c>
      <c r="K26" s="418">
        <f>ROUNDDOWN('7990NTP-P'!$N$16-('7990NTP-P'!$N$16*0.12),2)</f>
        <v>0</v>
      </c>
      <c r="L26" s="547">
        <f>'7990NTP-P'!$G$16</f>
        <v>0</v>
      </c>
      <c r="M26" s="418">
        <f>ROUNDDOWN('7990NTP-P'!$O$16-('7990NTP-P'!$O$16*0.12),2)</f>
        <v>0</v>
      </c>
      <c r="N26" s="547">
        <f>'7990NTP-P'!$H$16</f>
        <v>0</v>
      </c>
      <c r="O26" s="540">
        <f t="shared" si="0"/>
        <v>0</v>
      </c>
    </row>
    <row r="27" spans="1:15" ht="13.8" x14ac:dyDescent="0.25">
      <c r="A27" s="541" t="s">
        <v>326</v>
      </c>
      <c r="B27" s="367" t="s">
        <v>327</v>
      </c>
      <c r="C27" s="549">
        <f>ROUNDUP('7990NTP-P'!$J$16*0.12,2)</f>
        <v>0</v>
      </c>
      <c r="D27" s="550"/>
      <c r="E27" s="549">
        <f>ROUNDUP('7990NTP-P'!$K$16*0.12,2)</f>
        <v>0</v>
      </c>
      <c r="F27" s="550"/>
      <c r="G27" s="549">
        <f>ROUNDUP('7990NTP-P'!$L$16*0.12,2)</f>
        <v>0</v>
      </c>
      <c r="H27" s="550"/>
      <c r="I27" s="549">
        <f>ROUNDUP('7990NTP-P'!$M$16*0.12,2)</f>
        <v>0</v>
      </c>
      <c r="J27" s="550"/>
      <c r="K27" s="549">
        <f>ROUNDUP('7990NTP-P'!$N$16*0.12,2)</f>
        <v>0</v>
      </c>
      <c r="L27" s="550"/>
      <c r="M27" s="549">
        <f>ROUNDUP('7990NTP-P'!$O$16*0.12,2)</f>
        <v>0</v>
      </c>
      <c r="N27" s="550"/>
      <c r="O27" s="540">
        <f t="shared" si="0"/>
        <v>0</v>
      </c>
    </row>
    <row r="28" spans="1:15" ht="13.8" x14ac:dyDescent="0.25">
      <c r="A28" s="548"/>
      <c r="B28" s="369"/>
      <c r="C28" s="545"/>
      <c r="D28" s="546"/>
      <c r="E28" s="545"/>
      <c r="F28" s="546"/>
      <c r="G28" s="545"/>
      <c r="H28" s="546"/>
      <c r="I28" s="545"/>
      <c r="J28" s="546"/>
      <c r="K28" s="545"/>
      <c r="L28" s="546"/>
      <c r="M28" s="545"/>
      <c r="N28" s="546"/>
      <c r="O28" s="540">
        <f t="shared" si="0"/>
        <v>0</v>
      </c>
    </row>
    <row r="29" spans="1:15" ht="13.8" x14ac:dyDescent="0.25">
      <c r="A29" s="541" t="s">
        <v>156</v>
      </c>
      <c r="B29" s="542" t="s">
        <v>212</v>
      </c>
      <c r="C29" s="418">
        <f>ROUNDDOWN('7990NTP-P'!$J$17-('7990NTP-P'!$J$17*0.5),2)</f>
        <v>0</v>
      </c>
      <c r="D29" s="547">
        <f>'7990NTP-P'!$C$17</f>
        <v>0</v>
      </c>
      <c r="E29" s="418">
        <f>ROUNDDOWN('7990NTP-P'!$K$17-('7990NTP-P'!$K$17*0.5),2)</f>
        <v>0</v>
      </c>
      <c r="F29" s="547">
        <f>'7990NTP-P'!$D$17</f>
        <v>0</v>
      </c>
      <c r="G29" s="418">
        <f>ROUNDDOWN('7990NTP-P'!$L$17-('7990NTP-P'!$L$17*0.5),2)</f>
        <v>0</v>
      </c>
      <c r="H29" s="547">
        <f>'7990NTP-P'!$E$17</f>
        <v>0</v>
      </c>
      <c r="I29" s="418">
        <f>ROUNDDOWN('7990NTP-P'!$M$17-('7990NTP-P'!$M$17*0.5),2)</f>
        <v>0</v>
      </c>
      <c r="J29" s="547">
        <f>'7990NTP-P'!$F$17</f>
        <v>0</v>
      </c>
      <c r="K29" s="418">
        <f>ROUNDDOWN('7990NTP-P'!$N$17-('7990NTP-P'!$N$17*0.5),2)</f>
        <v>0</v>
      </c>
      <c r="L29" s="547">
        <f>'7990NTP-P'!$G$17</f>
        <v>0</v>
      </c>
      <c r="M29" s="418">
        <f>ROUNDDOWN('7990NTP-P'!$O$17-('7990NTP-P'!$O$17*0.5),2)</f>
        <v>0</v>
      </c>
      <c r="N29" s="547">
        <f>'7990NTP-P'!$H$17</f>
        <v>0</v>
      </c>
      <c r="O29" s="540">
        <f t="shared" si="0"/>
        <v>0</v>
      </c>
    </row>
    <row r="30" spans="1:15" ht="13.8" x14ac:dyDescent="0.25">
      <c r="A30" s="541" t="s">
        <v>157</v>
      </c>
      <c r="B30" s="367" t="s">
        <v>235</v>
      </c>
      <c r="C30" s="549">
        <f>ROUNDUP('7990NTP-P'!$J$17*0.5,2)</f>
        <v>0</v>
      </c>
      <c r="D30" s="550"/>
      <c r="E30" s="549">
        <f>ROUNDUP('7990NTP-P'!$K$17*0.5,2)</f>
        <v>0</v>
      </c>
      <c r="F30" s="550"/>
      <c r="G30" s="549">
        <f>ROUNDUP('7990NTP-P'!$L$17*0.5,2)</f>
        <v>0</v>
      </c>
      <c r="H30" s="550"/>
      <c r="I30" s="549">
        <f>ROUNDUP('7990NTP-P'!$M$17*0.5,2)</f>
        <v>0</v>
      </c>
      <c r="J30" s="550"/>
      <c r="K30" s="549">
        <f>ROUNDUP('7990NTP-P'!$N$17*0.5,2)</f>
        <v>0</v>
      </c>
      <c r="L30" s="550"/>
      <c r="M30" s="549">
        <f>ROUNDUP('7990NTP-P'!$O$17*0.5,2)</f>
        <v>0</v>
      </c>
      <c r="N30" s="550"/>
      <c r="O30" s="540">
        <f t="shared" si="0"/>
        <v>0</v>
      </c>
    </row>
    <row r="31" spans="1:15" ht="13.8" x14ac:dyDescent="0.25">
      <c r="A31" s="544"/>
      <c r="B31" s="369"/>
      <c r="C31" s="545"/>
      <c r="D31" s="546"/>
      <c r="E31" s="545"/>
      <c r="F31" s="546"/>
      <c r="G31" s="545"/>
      <c r="H31" s="546"/>
      <c r="I31" s="545"/>
      <c r="J31" s="546"/>
      <c r="K31" s="545"/>
      <c r="L31" s="546"/>
      <c r="M31" s="545"/>
      <c r="N31" s="546"/>
      <c r="O31" s="540">
        <f t="shared" si="0"/>
        <v>0</v>
      </c>
    </row>
    <row r="32" spans="1:15" ht="13.8" x14ac:dyDescent="0.25">
      <c r="A32" s="541" t="s">
        <v>158</v>
      </c>
      <c r="B32" s="542" t="s">
        <v>208</v>
      </c>
      <c r="C32" s="418">
        <f>ROUNDDOWN('7990NTP-P'!$J$18-('7990NTP-P'!$J$18*0.5),2)</f>
        <v>0</v>
      </c>
      <c r="D32" s="547">
        <f>'7990NTP-P'!$C$18</f>
        <v>0</v>
      </c>
      <c r="E32" s="418">
        <f>ROUNDDOWN('7990NTP-P'!$K$18-('7990NTP-P'!$K$18*0.5),2)</f>
        <v>0</v>
      </c>
      <c r="F32" s="547">
        <f>'7990NTP-P'!$D$18</f>
        <v>0</v>
      </c>
      <c r="G32" s="418">
        <f>ROUNDDOWN('7990NTP-P'!$L$18-('7990NTP-P'!$L$18*0.5),2)</f>
        <v>0</v>
      </c>
      <c r="H32" s="547">
        <f>'7990NTP-P'!$E$18</f>
        <v>0</v>
      </c>
      <c r="I32" s="418">
        <f>ROUNDDOWN('7990NTP-P'!$M$18-('7990NTP-P'!$M$18*0.5),2)</f>
        <v>0</v>
      </c>
      <c r="J32" s="547">
        <f>'7990NTP-P'!$F$18</f>
        <v>0</v>
      </c>
      <c r="K32" s="418">
        <f>ROUNDDOWN('7990NTP-P'!$N$18-('7990NTP-P'!$N$18*0.5),2)</f>
        <v>0</v>
      </c>
      <c r="L32" s="547">
        <f>'7990NTP-P'!$G$18</f>
        <v>0</v>
      </c>
      <c r="M32" s="418">
        <f>ROUNDDOWN('7990NTP-P'!$O$18-('7990NTP-P'!$O$18*0.5),2)</f>
        <v>0</v>
      </c>
      <c r="N32" s="547">
        <f>'7990NTP-P'!$H$18</f>
        <v>0</v>
      </c>
      <c r="O32" s="540">
        <f t="shared" si="0"/>
        <v>0</v>
      </c>
    </row>
    <row r="33" spans="1:254" ht="13.8" x14ac:dyDescent="0.25">
      <c r="A33" s="541" t="s">
        <v>159</v>
      </c>
      <c r="B33" s="367" t="s">
        <v>365</v>
      </c>
      <c r="C33" s="418">
        <f>ROUNDUP('7990NTP-P'!$J$18*0.5,2)</f>
        <v>0</v>
      </c>
      <c r="D33" s="550"/>
      <c r="E33" s="418">
        <f>ROUNDUP('7990NTP-P'!$K$18*0.5,2)</f>
        <v>0</v>
      </c>
      <c r="F33" s="550"/>
      <c r="G33" s="418">
        <f>ROUNDUP('7990NTP-P'!$L$18*0.5,2)</f>
        <v>0</v>
      </c>
      <c r="H33" s="550"/>
      <c r="I33" s="418">
        <f>ROUNDUP('7990NTP-P'!$M$18*0.5,2)</f>
        <v>0</v>
      </c>
      <c r="J33" s="550"/>
      <c r="K33" s="418">
        <f>ROUNDUP('7990NTP-P'!$N$18*0.5,2)</f>
        <v>0</v>
      </c>
      <c r="L33" s="550"/>
      <c r="M33" s="418">
        <f>ROUNDUP('7990NTP-P'!$O$18*0.5,2)</f>
        <v>0</v>
      </c>
      <c r="N33" s="550"/>
      <c r="O33" s="540">
        <f t="shared" si="0"/>
        <v>0</v>
      </c>
    </row>
    <row r="34" spans="1:254" ht="13.8" x14ac:dyDescent="0.25">
      <c r="A34" s="544"/>
      <c r="B34" s="369"/>
      <c r="C34" s="545"/>
      <c r="D34" s="546"/>
      <c r="E34" s="545"/>
      <c r="F34" s="546"/>
      <c r="G34" s="545"/>
      <c r="H34" s="546"/>
      <c r="I34" s="545"/>
      <c r="J34" s="546"/>
      <c r="K34" s="545"/>
      <c r="L34" s="546"/>
      <c r="M34" s="545"/>
      <c r="N34" s="546"/>
      <c r="O34" s="540">
        <f t="shared" si="0"/>
        <v>0</v>
      </c>
    </row>
    <row r="35" spans="1:254" ht="16.2" customHeight="1" x14ac:dyDescent="0.25">
      <c r="A35" s="541" t="s">
        <v>366</v>
      </c>
      <c r="B35" s="542" t="s">
        <v>209</v>
      </c>
      <c r="C35" s="418">
        <f>ROUNDDOWN('7990NTP-P'!$J$19-('7990NTP-P'!$J$19*0.5),2)</f>
        <v>0</v>
      </c>
      <c r="D35" s="547">
        <f>'7990NTP-P'!$C$19</f>
        <v>0</v>
      </c>
      <c r="E35" s="418">
        <f>ROUNDDOWN('7990NTP-P'!$K$19-('7990NTP-P'!$K$19*0.5),2)</f>
        <v>0</v>
      </c>
      <c r="F35" s="547">
        <f>'7990NTP-P'!$D$19</f>
        <v>0</v>
      </c>
      <c r="G35" s="418">
        <f>ROUNDDOWN('7990NTP-P'!$L$19-('7990NTP-P'!$L$19*0.5),2)</f>
        <v>0</v>
      </c>
      <c r="H35" s="547">
        <f>'7990NTP-P'!$E$19</f>
        <v>0</v>
      </c>
      <c r="I35" s="418">
        <f>ROUNDDOWN('7990NTP-P'!$M$19-('7990NTP-P'!$M$19*0.5),2)</f>
        <v>0</v>
      </c>
      <c r="J35" s="547">
        <f>'7990NTP-P'!$F$19</f>
        <v>0</v>
      </c>
      <c r="K35" s="418">
        <f>ROUNDDOWN('7990NTP-P'!$N$19-('7990NTP-P'!$N$19*0.5),2)</f>
        <v>0</v>
      </c>
      <c r="L35" s="547">
        <f>'7990NTP-P'!$G$19</f>
        <v>0</v>
      </c>
      <c r="M35" s="418">
        <f>ROUNDDOWN('7990NTP-P'!$O$19-('7990NTP-P'!$O$19*0.5),2)</f>
        <v>0</v>
      </c>
      <c r="N35" s="547">
        <f>'7990NTP-P'!$H$19</f>
        <v>0</v>
      </c>
      <c r="O35" s="540">
        <f t="shared" si="0"/>
        <v>0</v>
      </c>
    </row>
    <row r="36" spans="1:254" ht="13.8" x14ac:dyDescent="0.25">
      <c r="A36" s="541" t="s">
        <v>367</v>
      </c>
      <c r="B36" s="367" t="s">
        <v>368</v>
      </c>
      <c r="C36" s="549">
        <f>ROUNDUP('7990NTP-P'!$J$19*0.5,2)</f>
        <v>0</v>
      </c>
      <c r="D36" s="550"/>
      <c r="E36" s="549">
        <f>ROUNDUP('7990NTP-P'!$K$19*0.5,2)</f>
        <v>0</v>
      </c>
      <c r="F36" s="550"/>
      <c r="G36" s="549">
        <f>ROUNDUP('7990NTP-P'!$L$19*0.5,2)</f>
        <v>0</v>
      </c>
      <c r="H36" s="550"/>
      <c r="I36" s="549">
        <f>ROUNDUP('7990NTP-P'!$M$19*0.5,2)</f>
        <v>0</v>
      </c>
      <c r="J36" s="550"/>
      <c r="K36" s="549">
        <f>ROUNDUP('7990NTP-P'!$N$19*0.5,2)</f>
        <v>0</v>
      </c>
      <c r="L36" s="550"/>
      <c r="M36" s="549">
        <f>ROUNDUP('7990NTP-P'!$O$19*0.5,2)</f>
        <v>0</v>
      </c>
      <c r="N36" s="550"/>
      <c r="O36" s="540">
        <f t="shared" si="0"/>
        <v>0</v>
      </c>
    </row>
    <row r="37" spans="1:254" ht="13.8" x14ac:dyDescent="0.25">
      <c r="A37" s="544"/>
      <c r="B37" s="369"/>
      <c r="C37" s="545"/>
      <c r="D37" s="546"/>
      <c r="E37" s="545"/>
      <c r="F37" s="546"/>
      <c r="G37" s="545"/>
      <c r="H37" s="546"/>
      <c r="I37" s="545"/>
      <c r="J37" s="546"/>
      <c r="K37" s="545"/>
      <c r="L37" s="546"/>
      <c r="M37" s="545"/>
      <c r="N37" s="546"/>
      <c r="O37" s="540">
        <f t="shared" si="0"/>
        <v>0</v>
      </c>
    </row>
    <row r="38" spans="1:254" ht="13.8" x14ac:dyDescent="0.25">
      <c r="A38" s="541" t="s">
        <v>369</v>
      </c>
      <c r="B38" s="542" t="s">
        <v>236</v>
      </c>
      <c r="C38" s="418">
        <f>ROUNDDOWN('7990NTP-P'!$J$20-('7990NTP-P'!$J$20*0.5),2)</f>
        <v>0</v>
      </c>
      <c r="D38" s="547">
        <f>'7990NTP-P'!$C$20</f>
        <v>0</v>
      </c>
      <c r="E38" s="418">
        <f>ROUNDDOWN('7990NTP-P'!$K$20-('7990NTP-P'!$K$20*0.5),2)</f>
        <v>0</v>
      </c>
      <c r="F38" s="547">
        <f>'7990NTP-P'!$D$20</f>
        <v>0</v>
      </c>
      <c r="G38" s="418">
        <f>ROUNDDOWN('7990NTP-P'!$L$20-('7990NTP-P'!$L$20*0.5),2)</f>
        <v>0</v>
      </c>
      <c r="H38" s="547">
        <f>'7990NTP-P'!$E$20</f>
        <v>0</v>
      </c>
      <c r="I38" s="418">
        <f>ROUNDDOWN('7990NTP-P'!$M$20-('7990NTP-P'!$M$20*0.5),2)</f>
        <v>0</v>
      </c>
      <c r="J38" s="547">
        <f>'7990NTP-P'!$F$20</f>
        <v>0</v>
      </c>
      <c r="K38" s="418">
        <f>ROUNDDOWN('7990NTP-P'!$N$20-('7990NTP-P'!$N$20*0.5),2)</f>
        <v>0</v>
      </c>
      <c r="L38" s="547">
        <f>'7990NTP-P'!$G$20</f>
        <v>0</v>
      </c>
      <c r="M38" s="418">
        <f>ROUNDDOWN('7990NTP-P'!$O$20-('7990NTP-P'!$O$20*0.5),2)</f>
        <v>0</v>
      </c>
      <c r="N38" s="547">
        <f>'7990NTP-P'!$H$20</f>
        <v>0</v>
      </c>
      <c r="O38" s="540">
        <f t="shared" si="0"/>
        <v>0</v>
      </c>
    </row>
    <row r="39" spans="1:254" ht="13.8" x14ac:dyDescent="0.25">
      <c r="A39" s="541" t="s">
        <v>370</v>
      </c>
      <c r="B39" s="367" t="s">
        <v>371</v>
      </c>
      <c r="C39" s="549">
        <f>ROUNDUP('7990NTP-P'!$J$20*0.5,2)</f>
        <v>0</v>
      </c>
      <c r="D39" s="550"/>
      <c r="E39" s="549">
        <f>ROUNDUP('7990NTP-P'!$K$20*0.5,2)</f>
        <v>0</v>
      </c>
      <c r="F39" s="550"/>
      <c r="G39" s="549">
        <f>ROUNDUP('7990NTP-P'!$L$20*0.5,2)</f>
        <v>0</v>
      </c>
      <c r="H39" s="550"/>
      <c r="I39" s="549">
        <f>ROUNDUP('7990NTP-P'!$M$20*0.5,2)</f>
        <v>0</v>
      </c>
      <c r="J39" s="550"/>
      <c r="K39" s="549">
        <f>ROUNDUP('7990NTP-P'!$N$20*0.5,2)</f>
        <v>0</v>
      </c>
      <c r="L39" s="550"/>
      <c r="M39" s="549">
        <f>ROUNDUP('7990NTP-P'!$O$20*0.5,2)</f>
        <v>0</v>
      </c>
      <c r="N39" s="550"/>
      <c r="O39" s="540">
        <f t="shared" si="0"/>
        <v>0</v>
      </c>
    </row>
    <row r="40" spans="1:254" ht="13.8" x14ac:dyDescent="0.25">
      <c r="A40" s="544"/>
      <c r="B40" s="551"/>
      <c r="C40" s="552"/>
      <c r="D40" s="553"/>
      <c r="E40" s="552"/>
      <c r="F40" s="553"/>
      <c r="G40" s="552"/>
      <c r="H40" s="553"/>
      <c r="I40" s="552"/>
      <c r="J40" s="553"/>
      <c r="K40" s="552"/>
      <c r="L40" s="553"/>
      <c r="M40" s="552"/>
      <c r="N40" s="553"/>
      <c r="O40" s="540">
        <f t="shared" si="0"/>
        <v>0</v>
      </c>
    </row>
    <row r="41" spans="1:254" ht="16.95" customHeight="1" x14ac:dyDescent="0.25">
      <c r="A41" s="541" t="s">
        <v>372</v>
      </c>
      <c r="B41" s="542" t="s">
        <v>188</v>
      </c>
      <c r="C41" s="418">
        <f>ROUNDDOWN('7990NTP-P'!$J$21-('7990NTP-P'!$J$21*0.35),2)</f>
        <v>0</v>
      </c>
      <c r="D41" s="547">
        <f>'7990NTP-P'!$C$21</f>
        <v>0</v>
      </c>
      <c r="E41" s="418">
        <f>ROUNDDOWN('7990NTP-P'!$K$21-('7990NTP-P'!$K$21*0.35),2)</f>
        <v>0</v>
      </c>
      <c r="F41" s="547">
        <f>'7990NTP-P'!$D$21</f>
        <v>0</v>
      </c>
      <c r="G41" s="418">
        <f>ROUNDDOWN('7990NTP-P'!$L$21-('7990NTP-P'!$L$21*0.35),2)</f>
        <v>0</v>
      </c>
      <c r="H41" s="547">
        <f>'7990NTP-P'!$E$21</f>
        <v>0</v>
      </c>
      <c r="I41" s="418">
        <f>ROUNDDOWN('7990NTP-P'!$M$21-('7990NTP-P'!$M$21*0.35),2)</f>
        <v>0</v>
      </c>
      <c r="J41" s="547">
        <f>'7990NTP-P'!$F$21</f>
        <v>0</v>
      </c>
      <c r="K41" s="418">
        <f>ROUNDDOWN('7990NTP-P'!$N$21-('7990NTP-P'!$N$21*0.35),2)</f>
        <v>0</v>
      </c>
      <c r="L41" s="547">
        <f>'7990NTP-P'!$G$21</f>
        <v>0</v>
      </c>
      <c r="M41" s="418">
        <f>ROUNDDOWN('7990NTP-P'!$O$21-('7990NTP-P'!$O$21*0.35),2)</f>
        <v>0</v>
      </c>
      <c r="N41" s="547">
        <f>'7990NTP-P'!$H$21</f>
        <v>0</v>
      </c>
      <c r="O41" s="540">
        <f t="shared" si="0"/>
        <v>0</v>
      </c>
    </row>
    <row r="42" spans="1:254" ht="13.8" x14ac:dyDescent="0.25">
      <c r="A42" s="541" t="s">
        <v>373</v>
      </c>
      <c r="B42" s="542" t="s">
        <v>374</v>
      </c>
      <c r="C42" s="418">
        <f>ROUNDUP('7990NTP-P'!$J$21*0.35,2)</f>
        <v>0</v>
      </c>
      <c r="D42" s="550"/>
      <c r="E42" s="418">
        <f>ROUNDUP('7990NTP-P'!$K$21*0.35,2)</f>
        <v>0</v>
      </c>
      <c r="F42" s="550"/>
      <c r="G42" s="418">
        <f>ROUNDUP('7990NTP-P'!$L$21*0.35,2)</f>
        <v>0</v>
      </c>
      <c r="H42" s="550"/>
      <c r="I42" s="418">
        <f>ROUNDUP('7990NTP-P'!$M$21*0.35,2)</f>
        <v>0</v>
      </c>
      <c r="J42" s="550"/>
      <c r="K42" s="418">
        <f>ROUNDUP('7990NTP-P'!$N$21*0.35,2)</f>
        <v>0</v>
      </c>
      <c r="L42" s="550"/>
      <c r="M42" s="418">
        <f>ROUNDUP('7990NTP-P'!$O$21*0.35,2)</f>
        <v>0</v>
      </c>
      <c r="N42" s="550"/>
      <c r="O42" s="540">
        <f t="shared" si="0"/>
        <v>0</v>
      </c>
    </row>
    <row r="43" spans="1:254" ht="13.8" x14ac:dyDescent="0.25">
      <c r="A43" s="544"/>
      <c r="B43" s="551"/>
      <c r="C43" s="552"/>
      <c r="D43" s="553"/>
      <c r="E43" s="552"/>
      <c r="F43" s="553"/>
      <c r="G43" s="552"/>
      <c r="H43" s="553"/>
      <c r="I43" s="552"/>
      <c r="J43" s="553"/>
      <c r="K43" s="554"/>
      <c r="L43" s="555"/>
      <c r="M43" s="552"/>
      <c r="N43" s="555"/>
      <c r="O43" s="540">
        <f t="shared" si="0"/>
        <v>0</v>
      </c>
    </row>
    <row r="44" spans="1:254" ht="13.8" x14ac:dyDescent="0.25">
      <c r="A44" s="541" t="s">
        <v>376</v>
      </c>
      <c r="B44" s="542" t="s">
        <v>237</v>
      </c>
      <c r="C44" s="418">
        <f>ROUNDDOWN('7990NTP-P'!$J$22-('7990NTP-P'!$J$22*0.35),2)</f>
        <v>0</v>
      </c>
      <c r="D44" s="547">
        <f>'7990NTP-P'!$C$22</f>
        <v>0</v>
      </c>
      <c r="E44" s="418">
        <f>ROUNDDOWN('7990NTP-P'!$K$22-('7990NTP-P'!$K$22*0.35),2)</f>
        <v>0</v>
      </c>
      <c r="F44" s="547">
        <f>'7990NTP-P'!$D$22</f>
        <v>0</v>
      </c>
      <c r="G44" s="418">
        <f>ROUNDDOWN('7990NTP-P'!$L$22-('7990NTP-P'!$L$22*0.35),2)</f>
        <v>0</v>
      </c>
      <c r="H44" s="547">
        <f>'7990NTP-P'!$E$22</f>
        <v>0</v>
      </c>
      <c r="I44" s="418">
        <f>ROUNDDOWN('7990NTP-P'!$M$22-('7990NTP-P'!$M$22*0.35),2)</f>
        <v>0</v>
      </c>
      <c r="J44" s="547">
        <f>'7990NTP-P'!$F$22</f>
        <v>0</v>
      </c>
      <c r="K44" s="418">
        <f>ROUNDDOWN('7990NTP-P'!$N$22-('7990NTP-P'!$N$22*0.35),2)</f>
        <v>0</v>
      </c>
      <c r="L44" s="547">
        <f>'7990NTP-P'!$G$22</f>
        <v>0</v>
      </c>
      <c r="M44" s="418">
        <f>ROUNDDOWN('7990NTP-P'!$O$22-('7990NTP-P'!$O$22*0.35),2)</f>
        <v>0</v>
      </c>
      <c r="N44" s="547">
        <f>'7990NTP-P'!$H$22</f>
        <v>0</v>
      </c>
      <c r="O44" s="540">
        <f t="shared" si="0"/>
        <v>0</v>
      </c>
    </row>
    <row r="45" spans="1:254" ht="13.8" x14ac:dyDescent="0.25">
      <c r="A45" s="541" t="s">
        <v>377</v>
      </c>
      <c r="B45" s="367" t="s">
        <v>375</v>
      </c>
      <c r="C45" s="549">
        <f>ROUNDUP('7990NTP-P'!$J$22*0.35,2)</f>
        <v>0</v>
      </c>
      <c r="D45" s="550"/>
      <c r="E45" s="549">
        <f>ROUNDUP('7990NTP-P'!$K$22*0.35,2)</f>
        <v>0</v>
      </c>
      <c r="F45" s="550"/>
      <c r="G45" s="549">
        <f>ROUNDUP('7990NTP-P'!$L$22*0.35,2)</f>
        <v>0</v>
      </c>
      <c r="H45" s="550"/>
      <c r="I45" s="549">
        <f>ROUNDUP('7990NTP-P'!$M$22*0.35,2)</f>
        <v>0</v>
      </c>
      <c r="J45" s="550"/>
      <c r="K45" s="549">
        <f>ROUNDUP('7990NTP-P'!$N$22*0.35,2)</f>
        <v>0</v>
      </c>
      <c r="L45" s="550"/>
      <c r="M45" s="549">
        <f>ROUNDUP('7990NTP-P'!$O$22*0.35,2)</f>
        <v>0</v>
      </c>
      <c r="N45" s="550"/>
      <c r="O45" s="540">
        <f t="shared" si="0"/>
        <v>0</v>
      </c>
    </row>
    <row r="46" spans="1:254" ht="13.8" x14ac:dyDescent="0.25">
      <c r="A46" s="544"/>
      <c r="B46" s="369"/>
      <c r="C46" s="545"/>
      <c r="D46" s="546"/>
      <c r="E46" s="545"/>
      <c r="F46" s="546"/>
      <c r="G46" s="545"/>
      <c r="H46" s="546"/>
      <c r="I46" s="545"/>
      <c r="J46" s="546"/>
      <c r="K46" s="545"/>
      <c r="L46" s="546"/>
      <c r="M46" s="545"/>
      <c r="N46" s="546"/>
      <c r="O46" s="540">
        <f t="shared" si="0"/>
        <v>0</v>
      </c>
    </row>
    <row r="47" spans="1:254" s="247" customFormat="1" ht="13.8" x14ac:dyDescent="0.25">
      <c r="A47" s="541" t="s">
        <v>246</v>
      </c>
      <c r="B47" s="367" t="s">
        <v>259</v>
      </c>
      <c r="C47" s="418">
        <f>ROUNDDOWN('7990NTP-P'!$J$23-('7990NTP-P'!$J$23*0.12),2)</f>
        <v>0</v>
      </c>
      <c r="D47" s="547">
        <f>'7990NTP-P'!$C$23</f>
        <v>0</v>
      </c>
      <c r="E47" s="418">
        <f>ROUNDDOWN('7990NTP-P'!$K$23-('7990NTP-P'!$K$23*0.12),2)</f>
        <v>0</v>
      </c>
      <c r="F47" s="547">
        <f>'7990NTP-P'!$D$23</f>
        <v>0</v>
      </c>
      <c r="G47" s="418">
        <f>ROUNDDOWN('7990NTP-P'!$L$23-('7990NTP-P'!$L$23*0.12),2)</f>
        <v>0</v>
      </c>
      <c r="H47" s="547">
        <f>'7990NTP-P'!$E$23</f>
        <v>0</v>
      </c>
      <c r="I47" s="418">
        <f>ROUNDDOWN('7990NTP-P'!$M$23-('7990NTP-P'!$M$23*0.12),2)</f>
        <v>0</v>
      </c>
      <c r="J47" s="547">
        <f>'7990NTP-P'!$F$23</f>
        <v>0</v>
      </c>
      <c r="K47" s="418">
        <f>ROUNDDOWN('7990NTP-P'!$N$23-('7990NTP-P'!$N$23*0.12),2)</f>
        <v>0</v>
      </c>
      <c r="L47" s="547">
        <f>'7990NTP-P'!$G$23</f>
        <v>0</v>
      </c>
      <c r="M47" s="418">
        <f>ROUNDDOWN('7990NTP-P'!$O$23-('7990NTP-P'!$O$23*0.12),2)</f>
        <v>0</v>
      </c>
      <c r="N47" s="547">
        <f>'7990NTP-P'!$H$23</f>
        <v>0</v>
      </c>
      <c r="O47" s="540">
        <f t="shared" si="0"/>
        <v>0</v>
      </c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272"/>
      <c r="BD47" s="272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2"/>
      <c r="BR47" s="272"/>
      <c r="BS47" s="272"/>
      <c r="BT47" s="272"/>
      <c r="BU47" s="272"/>
      <c r="BV47" s="272"/>
      <c r="BW47" s="272"/>
      <c r="BX47" s="272"/>
      <c r="BY47" s="272"/>
      <c r="BZ47" s="272"/>
      <c r="CA47" s="272"/>
      <c r="CB47" s="272"/>
      <c r="CC47" s="272"/>
      <c r="CD47" s="272"/>
      <c r="CE47" s="272"/>
      <c r="CF47" s="272"/>
      <c r="CG47" s="272"/>
      <c r="CH47" s="272"/>
      <c r="CI47" s="272"/>
      <c r="CJ47" s="272"/>
      <c r="CK47" s="272"/>
      <c r="CL47" s="272"/>
      <c r="CM47" s="272"/>
      <c r="CN47" s="272"/>
      <c r="CO47" s="272"/>
      <c r="CP47" s="272"/>
      <c r="CQ47" s="272"/>
      <c r="CR47" s="272"/>
      <c r="CS47" s="272"/>
      <c r="CT47" s="272"/>
      <c r="CU47" s="272"/>
      <c r="CV47" s="272"/>
      <c r="CW47" s="272"/>
      <c r="CX47" s="272"/>
      <c r="CY47" s="272"/>
      <c r="CZ47" s="272"/>
      <c r="DA47" s="272"/>
      <c r="DB47" s="272"/>
      <c r="DC47" s="272"/>
      <c r="DD47" s="272"/>
      <c r="DE47" s="272"/>
      <c r="DF47" s="272"/>
      <c r="DG47" s="272"/>
      <c r="DH47" s="272"/>
      <c r="DI47" s="272"/>
      <c r="DJ47" s="272"/>
      <c r="DK47" s="272"/>
      <c r="DL47" s="272"/>
      <c r="DM47" s="272"/>
      <c r="DN47" s="272"/>
      <c r="DO47" s="272"/>
      <c r="DP47" s="272"/>
      <c r="DQ47" s="272"/>
      <c r="DR47" s="272"/>
      <c r="DS47" s="272"/>
      <c r="DT47" s="272"/>
      <c r="DU47" s="272"/>
      <c r="DV47" s="272"/>
      <c r="DW47" s="272"/>
      <c r="DX47" s="272"/>
      <c r="DY47" s="272"/>
      <c r="DZ47" s="272"/>
      <c r="EA47" s="272"/>
      <c r="EB47" s="272"/>
      <c r="EC47" s="272"/>
      <c r="ED47" s="272"/>
      <c r="EE47" s="272"/>
      <c r="EF47" s="272"/>
      <c r="EG47" s="272"/>
      <c r="EH47" s="272"/>
      <c r="EI47" s="272"/>
      <c r="EJ47" s="272"/>
      <c r="EK47" s="272"/>
      <c r="EL47" s="272"/>
      <c r="EM47" s="272"/>
      <c r="EN47" s="272"/>
      <c r="EO47" s="272"/>
      <c r="EP47" s="272"/>
      <c r="EQ47" s="272"/>
      <c r="ER47" s="272"/>
      <c r="ES47" s="272"/>
      <c r="ET47" s="272"/>
      <c r="EU47" s="272"/>
      <c r="EV47" s="272"/>
      <c r="EW47" s="272"/>
      <c r="EX47" s="272"/>
      <c r="EY47" s="272"/>
      <c r="EZ47" s="272"/>
      <c r="FA47" s="272"/>
      <c r="FB47" s="272"/>
      <c r="FC47" s="272"/>
      <c r="FD47" s="272"/>
      <c r="FE47" s="272"/>
      <c r="FF47" s="272"/>
      <c r="FG47" s="272"/>
      <c r="FH47" s="272"/>
      <c r="FI47" s="272"/>
      <c r="FJ47" s="272"/>
      <c r="FK47" s="272"/>
      <c r="FL47" s="272"/>
      <c r="FM47" s="272"/>
      <c r="FN47" s="272"/>
      <c r="FO47" s="272"/>
      <c r="FP47" s="272"/>
      <c r="FQ47" s="272"/>
      <c r="FR47" s="272"/>
      <c r="FS47" s="272"/>
      <c r="FT47" s="272"/>
      <c r="FU47" s="272"/>
      <c r="FV47" s="272"/>
      <c r="FW47" s="272"/>
      <c r="FX47" s="272"/>
      <c r="FY47" s="272"/>
      <c r="FZ47" s="272"/>
      <c r="GA47" s="272"/>
      <c r="GB47" s="272"/>
      <c r="GC47" s="272"/>
      <c r="GD47" s="272"/>
      <c r="GE47" s="272"/>
      <c r="GF47" s="272"/>
      <c r="GG47" s="272"/>
      <c r="GH47" s="272"/>
      <c r="GI47" s="272"/>
      <c r="GJ47" s="272"/>
      <c r="GK47" s="272"/>
      <c r="GL47" s="272"/>
      <c r="GM47" s="272"/>
      <c r="GN47" s="272"/>
      <c r="GO47" s="272"/>
      <c r="GP47" s="272"/>
      <c r="GQ47" s="272"/>
      <c r="GR47" s="272"/>
      <c r="GS47" s="272"/>
      <c r="GT47" s="272"/>
      <c r="GU47" s="272"/>
      <c r="GV47" s="272"/>
      <c r="GW47" s="272"/>
      <c r="GX47" s="272"/>
      <c r="GY47" s="272"/>
      <c r="GZ47" s="272"/>
      <c r="HA47" s="272"/>
      <c r="HB47" s="272"/>
      <c r="HC47" s="272"/>
      <c r="HD47" s="272"/>
      <c r="HE47" s="272"/>
      <c r="HF47" s="272"/>
      <c r="HG47" s="272"/>
      <c r="HH47" s="272"/>
      <c r="HI47" s="272"/>
      <c r="HJ47" s="272"/>
      <c r="HK47" s="272"/>
      <c r="HL47" s="272"/>
      <c r="HM47" s="272"/>
      <c r="HN47" s="272"/>
      <c r="HO47" s="272"/>
      <c r="HP47" s="272"/>
      <c r="HQ47" s="272"/>
      <c r="HR47" s="272"/>
      <c r="HS47" s="272"/>
      <c r="HT47" s="272"/>
      <c r="HU47" s="272"/>
      <c r="HV47" s="272"/>
      <c r="HW47" s="272"/>
      <c r="HX47" s="272"/>
      <c r="HY47" s="272"/>
      <c r="HZ47" s="272"/>
      <c r="IA47" s="272"/>
      <c r="IB47" s="272"/>
      <c r="IC47" s="272"/>
      <c r="ID47" s="272"/>
      <c r="IE47" s="272"/>
      <c r="IF47" s="272"/>
      <c r="IG47" s="272"/>
      <c r="IH47" s="272"/>
      <c r="II47" s="272"/>
      <c r="IJ47" s="272"/>
      <c r="IK47" s="272"/>
      <c r="IL47" s="272"/>
      <c r="IM47" s="272"/>
      <c r="IN47" s="272"/>
      <c r="IO47" s="272"/>
      <c r="IP47" s="272"/>
      <c r="IQ47" s="272"/>
      <c r="IR47" s="272"/>
      <c r="IS47" s="272"/>
      <c r="IT47" s="272"/>
    </row>
    <row r="48" spans="1:254" s="247" customFormat="1" ht="13.8" x14ac:dyDescent="0.25">
      <c r="A48" s="541" t="s">
        <v>243</v>
      </c>
      <c r="B48" s="367" t="s">
        <v>357</v>
      </c>
      <c r="C48" s="549">
        <f>ROUNDUP('7990NTP-P'!$J$23*0.12,2)</f>
        <v>0</v>
      </c>
      <c r="D48" s="550"/>
      <c r="E48" s="549">
        <f>ROUNDUP('7990NTP-P'!$K$23*0.12,2)</f>
        <v>0</v>
      </c>
      <c r="F48" s="550"/>
      <c r="G48" s="549">
        <f>ROUNDUP('7990NTP-P'!$L$23*0.12,2)</f>
        <v>0</v>
      </c>
      <c r="H48" s="550"/>
      <c r="I48" s="549">
        <f>ROUNDUP('7990NTP-P'!$M$23*0.12,2)</f>
        <v>0</v>
      </c>
      <c r="J48" s="550"/>
      <c r="K48" s="549">
        <f>ROUNDUP('7990NTP-P'!$N$23*0.12,2)</f>
        <v>0</v>
      </c>
      <c r="L48" s="550"/>
      <c r="M48" s="549">
        <f>ROUNDUP('7990NTP-P'!$O$23*0.12,2)</f>
        <v>0</v>
      </c>
      <c r="N48" s="550"/>
      <c r="O48" s="540">
        <f t="shared" si="0"/>
        <v>0</v>
      </c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272"/>
      <c r="BN48" s="272"/>
      <c r="BO48" s="272"/>
      <c r="BP48" s="272"/>
      <c r="BQ48" s="272"/>
      <c r="BR48" s="272"/>
      <c r="BS48" s="272"/>
      <c r="BT48" s="272"/>
      <c r="BU48" s="272"/>
      <c r="BV48" s="272"/>
      <c r="BW48" s="272"/>
      <c r="BX48" s="272"/>
      <c r="BY48" s="272"/>
      <c r="BZ48" s="272"/>
      <c r="CA48" s="272"/>
      <c r="CB48" s="272"/>
      <c r="CC48" s="272"/>
      <c r="CD48" s="272"/>
      <c r="CE48" s="272"/>
      <c r="CF48" s="272"/>
      <c r="CG48" s="272"/>
      <c r="CH48" s="272"/>
      <c r="CI48" s="272"/>
      <c r="CJ48" s="272"/>
      <c r="CK48" s="272"/>
      <c r="CL48" s="272"/>
      <c r="CM48" s="272"/>
      <c r="CN48" s="272"/>
      <c r="CO48" s="272"/>
      <c r="CP48" s="272"/>
      <c r="CQ48" s="272"/>
      <c r="CR48" s="272"/>
      <c r="CS48" s="272"/>
      <c r="CT48" s="272"/>
      <c r="CU48" s="272"/>
      <c r="CV48" s="272"/>
      <c r="CW48" s="272"/>
      <c r="CX48" s="272"/>
      <c r="CY48" s="272"/>
      <c r="CZ48" s="272"/>
      <c r="DA48" s="272"/>
      <c r="DB48" s="272"/>
      <c r="DC48" s="272"/>
      <c r="DD48" s="272"/>
      <c r="DE48" s="272"/>
      <c r="DF48" s="272"/>
      <c r="DG48" s="272"/>
      <c r="DH48" s="272"/>
      <c r="DI48" s="272"/>
      <c r="DJ48" s="272"/>
      <c r="DK48" s="272"/>
      <c r="DL48" s="272"/>
      <c r="DM48" s="272"/>
      <c r="DN48" s="272"/>
      <c r="DO48" s="272"/>
      <c r="DP48" s="272"/>
      <c r="DQ48" s="272"/>
      <c r="DR48" s="272"/>
      <c r="DS48" s="272"/>
      <c r="DT48" s="272"/>
      <c r="DU48" s="272"/>
      <c r="DV48" s="272"/>
      <c r="DW48" s="272"/>
      <c r="DX48" s="272"/>
      <c r="DY48" s="272"/>
      <c r="DZ48" s="272"/>
      <c r="EA48" s="272"/>
      <c r="EB48" s="272"/>
      <c r="EC48" s="272"/>
      <c r="ED48" s="272"/>
      <c r="EE48" s="272"/>
      <c r="EF48" s="272"/>
      <c r="EG48" s="272"/>
      <c r="EH48" s="272"/>
      <c r="EI48" s="272"/>
      <c r="EJ48" s="272"/>
      <c r="EK48" s="272"/>
      <c r="EL48" s="272"/>
      <c r="EM48" s="272"/>
      <c r="EN48" s="272"/>
      <c r="EO48" s="272"/>
      <c r="EP48" s="272"/>
      <c r="EQ48" s="272"/>
      <c r="ER48" s="272"/>
      <c r="ES48" s="272"/>
      <c r="ET48" s="272"/>
      <c r="EU48" s="272"/>
      <c r="EV48" s="272"/>
      <c r="EW48" s="272"/>
      <c r="EX48" s="272"/>
      <c r="EY48" s="272"/>
      <c r="EZ48" s="272"/>
      <c r="FA48" s="272"/>
      <c r="FB48" s="272"/>
      <c r="FC48" s="272"/>
      <c r="FD48" s="272"/>
      <c r="FE48" s="272"/>
      <c r="FF48" s="272"/>
      <c r="FG48" s="272"/>
      <c r="FH48" s="272"/>
      <c r="FI48" s="272"/>
      <c r="FJ48" s="272"/>
      <c r="FK48" s="272"/>
      <c r="FL48" s="272"/>
      <c r="FM48" s="272"/>
      <c r="FN48" s="272"/>
      <c r="FO48" s="272"/>
      <c r="FP48" s="272"/>
      <c r="FQ48" s="272"/>
      <c r="FR48" s="272"/>
      <c r="FS48" s="272"/>
      <c r="FT48" s="272"/>
      <c r="FU48" s="272"/>
      <c r="FV48" s="272"/>
      <c r="FW48" s="272"/>
      <c r="FX48" s="272"/>
      <c r="FY48" s="272"/>
      <c r="FZ48" s="272"/>
      <c r="GA48" s="272"/>
      <c r="GB48" s="272"/>
      <c r="GC48" s="272"/>
      <c r="GD48" s="272"/>
      <c r="GE48" s="272"/>
      <c r="GF48" s="272"/>
      <c r="GG48" s="272"/>
      <c r="GH48" s="272"/>
      <c r="GI48" s="272"/>
      <c r="GJ48" s="272"/>
      <c r="GK48" s="272"/>
      <c r="GL48" s="272"/>
      <c r="GM48" s="272"/>
      <c r="GN48" s="272"/>
      <c r="GO48" s="272"/>
      <c r="GP48" s="272"/>
      <c r="GQ48" s="272"/>
      <c r="GR48" s="272"/>
      <c r="GS48" s="272"/>
      <c r="GT48" s="272"/>
      <c r="GU48" s="272"/>
      <c r="GV48" s="272"/>
      <c r="GW48" s="272"/>
      <c r="GX48" s="272"/>
      <c r="GY48" s="272"/>
      <c r="GZ48" s="272"/>
      <c r="HA48" s="272"/>
      <c r="HB48" s="272"/>
      <c r="HC48" s="272"/>
      <c r="HD48" s="272"/>
      <c r="HE48" s="272"/>
      <c r="HF48" s="272"/>
      <c r="HG48" s="272"/>
      <c r="HH48" s="272"/>
      <c r="HI48" s="272"/>
      <c r="HJ48" s="272"/>
      <c r="HK48" s="272"/>
      <c r="HL48" s="272"/>
      <c r="HM48" s="272"/>
      <c r="HN48" s="272"/>
      <c r="HO48" s="272"/>
      <c r="HP48" s="272"/>
      <c r="HQ48" s="272"/>
      <c r="HR48" s="272"/>
      <c r="HS48" s="272"/>
      <c r="HT48" s="272"/>
      <c r="HU48" s="272"/>
      <c r="HV48" s="272"/>
      <c r="HW48" s="272"/>
      <c r="HX48" s="272"/>
      <c r="HY48" s="272"/>
      <c r="HZ48" s="272"/>
      <c r="IA48" s="272"/>
      <c r="IB48" s="272"/>
      <c r="IC48" s="272"/>
      <c r="ID48" s="272"/>
      <c r="IE48" s="272"/>
      <c r="IF48" s="272"/>
      <c r="IG48" s="272"/>
      <c r="IH48" s="272"/>
      <c r="II48" s="272"/>
      <c r="IJ48" s="272"/>
      <c r="IK48" s="272"/>
      <c r="IL48" s="272"/>
      <c r="IM48" s="272"/>
      <c r="IN48" s="272"/>
      <c r="IO48" s="272"/>
      <c r="IP48" s="272"/>
      <c r="IQ48" s="272"/>
      <c r="IR48" s="272"/>
      <c r="IS48" s="272"/>
      <c r="IT48" s="272"/>
    </row>
    <row r="49" spans="1:254" s="247" customFormat="1" ht="13.8" x14ac:dyDescent="0.25">
      <c r="A49" s="369"/>
      <c r="B49" s="369"/>
      <c r="C49" s="545"/>
      <c r="D49" s="546"/>
      <c r="E49" s="545"/>
      <c r="F49" s="546"/>
      <c r="G49" s="545"/>
      <c r="H49" s="546"/>
      <c r="I49" s="545"/>
      <c r="J49" s="546"/>
      <c r="K49" s="545"/>
      <c r="L49" s="546"/>
      <c r="M49" s="545"/>
      <c r="N49" s="546"/>
      <c r="O49" s="540">
        <f t="shared" si="0"/>
        <v>0</v>
      </c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2"/>
      <c r="BR49" s="272"/>
      <c r="BS49" s="272"/>
      <c r="BT49" s="272"/>
      <c r="BU49" s="272"/>
      <c r="BV49" s="272"/>
      <c r="BW49" s="272"/>
      <c r="BX49" s="272"/>
      <c r="BY49" s="272"/>
      <c r="BZ49" s="272"/>
      <c r="CA49" s="272"/>
      <c r="CB49" s="272"/>
      <c r="CC49" s="272"/>
      <c r="CD49" s="272"/>
      <c r="CE49" s="272"/>
      <c r="CF49" s="272"/>
      <c r="CG49" s="272"/>
      <c r="CH49" s="272"/>
      <c r="CI49" s="272"/>
      <c r="CJ49" s="272"/>
      <c r="CK49" s="272"/>
      <c r="CL49" s="272"/>
      <c r="CM49" s="272"/>
      <c r="CN49" s="272"/>
      <c r="CO49" s="272"/>
      <c r="CP49" s="272"/>
      <c r="CQ49" s="272"/>
      <c r="CR49" s="272"/>
      <c r="CS49" s="272"/>
      <c r="CT49" s="272"/>
      <c r="CU49" s="272"/>
      <c r="CV49" s="272"/>
      <c r="CW49" s="272"/>
      <c r="CX49" s="272"/>
      <c r="CY49" s="272"/>
      <c r="CZ49" s="272"/>
      <c r="DA49" s="272"/>
      <c r="DB49" s="272"/>
      <c r="DC49" s="272"/>
      <c r="DD49" s="272"/>
      <c r="DE49" s="272"/>
      <c r="DF49" s="272"/>
      <c r="DG49" s="272"/>
      <c r="DH49" s="272"/>
      <c r="DI49" s="272"/>
      <c r="DJ49" s="272"/>
      <c r="DK49" s="272"/>
      <c r="DL49" s="272"/>
      <c r="DM49" s="272"/>
      <c r="DN49" s="272"/>
      <c r="DO49" s="272"/>
      <c r="DP49" s="272"/>
      <c r="DQ49" s="272"/>
      <c r="DR49" s="272"/>
      <c r="DS49" s="272"/>
      <c r="DT49" s="272"/>
      <c r="DU49" s="272"/>
      <c r="DV49" s="272"/>
      <c r="DW49" s="272"/>
      <c r="DX49" s="272"/>
      <c r="DY49" s="272"/>
      <c r="DZ49" s="272"/>
      <c r="EA49" s="272"/>
      <c r="EB49" s="272"/>
      <c r="EC49" s="272"/>
      <c r="ED49" s="272"/>
      <c r="EE49" s="272"/>
      <c r="EF49" s="272"/>
      <c r="EG49" s="272"/>
      <c r="EH49" s="272"/>
      <c r="EI49" s="272"/>
      <c r="EJ49" s="272"/>
      <c r="EK49" s="272"/>
      <c r="EL49" s="272"/>
      <c r="EM49" s="272"/>
      <c r="EN49" s="272"/>
      <c r="EO49" s="272"/>
      <c r="EP49" s="272"/>
      <c r="EQ49" s="272"/>
      <c r="ER49" s="272"/>
      <c r="ES49" s="272"/>
      <c r="ET49" s="272"/>
      <c r="EU49" s="272"/>
      <c r="EV49" s="272"/>
      <c r="EW49" s="272"/>
      <c r="EX49" s="272"/>
      <c r="EY49" s="272"/>
      <c r="EZ49" s="272"/>
      <c r="FA49" s="272"/>
      <c r="FB49" s="272"/>
      <c r="FC49" s="272"/>
      <c r="FD49" s="272"/>
      <c r="FE49" s="272"/>
      <c r="FF49" s="272"/>
      <c r="FG49" s="272"/>
      <c r="FH49" s="272"/>
      <c r="FI49" s="272"/>
      <c r="FJ49" s="272"/>
      <c r="FK49" s="272"/>
      <c r="FL49" s="272"/>
      <c r="FM49" s="272"/>
      <c r="FN49" s="272"/>
      <c r="FO49" s="272"/>
      <c r="FP49" s="272"/>
      <c r="FQ49" s="272"/>
      <c r="FR49" s="272"/>
      <c r="FS49" s="272"/>
      <c r="FT49" s="272"/>
      <c r="FU49" s="272"/>
      <c r="FV49" s="272"/>
      <c r="FW49" s="272"/>
      <c r="FX49" s="272"/>
      <c r="FY49" s="272"/>
      <c r="FZ49" s="272"/>
      <c r="GA49" s="272"/>
      <c r="GB49" s="272"/>
      <c r="GC49" s="272"/>
      <c r="GD49" s="272"/>
      <c r="GE49" s="272"/>
      <c r="GF49" s="272"/>
      <c r="GG49" s="272"/>
      <c r="GH49" s="272"/>
      <c r="GI49" s="272"/>
      <c r="GJ49" s="272"/>
      <c r="GK49" s="272"/>
      <c r="GL49" s="272"/>
      <c r="GM49" s="272"/>
      <c r="GN49" s="272"/>
      <c r="GO49" s="272"/>
      <c r="GP49" s="272"/>
      <c r="GQ49" s="272"/>
      <c r="GR49" s="272"/>
      <c r="GS49" s="272"/>
      <c r="GT49" s="272"/>
      <c r="GU49" s="272"/>
      <c r="GV49" s="272"/>
      <c r="GW49" s="272"/>
      <c r="GX49" s="272"/>
      <c r="GY49" s="272"/>
      <c r="GZ49" s="272"/>
      <c r="HA49" s="272"/>
      <c r="HB49" s="272"/>
      <c r="HC49" s="272"/>
      <c r="HD49" s="272"/>
      <c r="HE49" s="272"/>
      <c r="HF49" s="272"/>
      <c r="HG49" s="272"/>
      <c r="HH49" s="272"/>
      <c r="HI49" s="272"/>
      <c r="HJ49" s="272"/>
      <c r="HK49" s="272"/>
      <c r="HL49" s="272"/>
      <c r="HM49" s="272"/>
      <c r="HN49" s="272"/>
      <c r="HO49" s="272"/>
      <c r="HP49" s="272"/>
      <c r="HQ49" s="272"/>
      <c r="HR49" s="272"/>
      <c r="HS49" s="272"/>
      <c r="HT49" s="272"/>
      <c r="HU49" s="272"/>
      <c r="HV49" s="272"/>
      <c r="HW49" s="272"/>
      <c r="HX49" s="272"/>
      <c r="HY49" s="272"/>
      <c r="HZ49" s="272"/>
      <c r="IA49" s="272"/>
      <c r="IB49" s="272"/>
      <c r="IC49" s="272"/>
      <c r="ID49" s="272"/>
      <c r="IE49" s="272"/>
      <c r="IF49" s="272"/>
      <c r="IG49" s="272"/>
      <c r="IH49" s="272"/>
      <c r="II49" s="272"/>
      <c r="IJ49" s="272"/>
      <c r="IK49" s="272"/>
      <c r="IL49" s="272"/>
      <c r="IM49" s="272"/>
      <c r="IN49" s="272"/>
      <c r="IO49" s="272"/>
      <c r="IP49" s="272"/>
      <c r="IQ49" s="272"/>
      <c r="IR49" s="272"/>
      <c r="IS49" s="272"/>
      <c r="IT49" s="272"/>
    </row>
    <row r="50" spans="1:254" s="247" customFormat="1" ht="27.6" x14ac:dyDescent="0.25">
      <c r="A50" s="541" t="s">
        <v>248</v>
      </c>
      <c r="B50" s="367" t="s">
        <v>244</v>
      </c>
      <c r="C50" s="418">
        <f>ROUNDDOWN('7990NTP-P'!$J$24-('7990NTP-P'!$J$24*0.12),2)</f>
        <v>0</v>
      </c>
      <c r="D50" s="547">
        <f>'7990NTP-P'!$C$24</f>
        <v>0</v>
      </c>
      <c r="E50" s="418">
        <f>ROUNDDOWN('7990NTP-P'!$K$24-('7990NTP-P'!$K$24*0.12),2)</f>
        <v>0</v>
      </c>
      <c r="F50" s="547">
        <f>'7990NTP-P'!$D$24</f>
        <v>0</v>
      </c>
      <c r="G50" s="418">
        <f>ROUNDDOWN('7990NTP-P'!$L$24-('7990NTP-P'!$L$24*0.12),2)</f>
        <v>0</v>
      </c>
      <c r="H50" s="547">
        <f>'7990NTP-P'!$E$24</f>
        <v>0</v>
      </c>
      <c r="I50" s="418">
        <f>ROUNDDOWN('7990NTP-P'!$M$24-('7990NTP-P'!$M$24*0.12),2)</f>
        <v>0</v>
      </c>
      <c r="J50" s="547">
        <f>'7990NTP-P'!$F$24</f>
        <v>0</v>
      </c>
      <c r="K50" s="418">
        <f>ROUNDDOWN('7990NTP-P'!$N$24-('7990NTP-P'!$N$24*0.12),2)</f>
        <v>0</v>
      </c>
      <c r="L50" s="547">
        <f>'7990NTP-P'!$G$24</f>
        <v>0</v>
      </c>
      <c r="M50" s="418">
        <f>ROUNDDOWN('7990NTP-P'!$O$24-('7990NTP-P'!$O$24*0.12),2)</f>
        <v>0</v>
      </c>
      <c r="N50" s="547">
        <f>'7990NTP-P'!$H$24</f>
        <v>0</v>
      </c>
      <c r="O50" s="540">
        <f t="shared" si="0"/>
        <v>0</v>
      </c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  <c r="BX50" s="272"/>
      <c r="BY50" s="272"/>
      <c r="BZ50" s="272"/>
      <c r="CA50" s="272"/>
      <c r="CB50" s="272"/>
      <c r="CC50" s="272"/>
      <c r="CD50" s="272"/>
      <c r="CE50" s="272"/>
      <c r="CF50" s="272"/>
      <c r="CG50" s="272"/>
      <c r="CH50" s="272"/>
      <c r="CI50" s="272"/>
      <c r="CJ50" s="272"/>
      <c r="CK50" s="272"/>
      <c r="CL50" s="272"/>
      <c r="CM50" s="272"/>
      <c r="CN50" s="272"/>
      <c r="CO50" s="272"/>
      <c r="CP50" s="272"/>
      <c r="CQ50" s="272"/>
      <c r="CR50" s="272"/>
      <c r="CS50" s="272"/>
      <c r="CT50" s="272"/>
      <c r="CU50" s="272"/>
      <c r="CV50" s="272"/>
      <c r="CW50" s="272"/>
      <c r="CX50" s="272"/>
      <c r="CY50" s="272"/>
      <c r="CZ50" s="272"/>
      <c r="DA50" s="272"/>
      <c r="DB50" s="272"/>
      <c r="DC50" s="272"/>
      <c r="DD50" s="272"/>
      <c r="DE50" s="272"/>
      <c r="DF50" s="272"/>
      <c r="DG50" s="272"/>
      <c r="DH50" s="272"/>
      <c r="DI50" s="272"/>
      <c r="DJ50" s="272"/>
      <c r="DK50" s="272"/>
      <c r="DL50" s="272"/>
      <c r="DM50" s="272"/>
      <c r="DN50" s="272"/>
      <c r="DO50" s="272"/>
      <c r="DP50" s="272"/>
      <c r="DQ50" s="272"/>
      <c r="DR50" s="272"/>
      <c r="DS50" s="272"/>
      <c r="DT50" s="272"/>
      <c r="DU50" s="272"/>
      <c r="DV50" s="272"/>
      <c r="DW50" s="272"/>
      <c r="DX50" s="272"/>
      <c r="DY50" s="272"/>
      <c r="DZ50" s="272"/>
      <c r="EA50" s="272"/>
      <c r="EB50" s="272"/>
      <c r="EC50" s="272"/>
      <c r="ED50" s="272"/>
      <c r="EE50" s="272"/>
      <c r="EF50" s="272"/>
      <c r="EG50" s="272"/>
      <c r="EH50" s="272"/>
      <c r="EI50" s="272"/>
      <c r="EJ50" s="272"/>
      <c r="EK50" s="272"/>
      <c r="EL50" s="272"/>
      <c r="EM50" s="272"/>
      <c r="EN50" s="272"/>
      <c r="EO50" s="272"/>
      <c r="EP50" s="272"/>
      <c r="EQ50" s="272"/>
      <c r="ER50" s="272"/>
      <c r="ES50" s="272"/>
      <c r="ET50" s="272"/>
      <c r="EU50" s="272"/>
      <c r="EV50" s="272"/>
      <c r="EW50" s="272"/>
      <c r="EX50" s="272"/>
      <c r="EY50" s="272"/>
      <c r="EZ50" s="272"/>
      <c r="FA50" s="272"/>
      <c r="FB50" s="272"/>
      <c r="FC50" s="272"/>
      <c r="FD50" s="272"/>
      <c r="FE50" s="272"/>
      <c r="FF50" s="272"/>
      <c r="FG50" s="272"/>
      <c r="FH50" s="272"/>
      <c r="FI50" s="272"/>
      <c r="FJ50" s="272"/>
      <c r="FK50" s="272"/>
      <c r="FL50" s="272"/>
      <c r="FM50" s="272"/>
      <c r="FN50" s="272"/>
      <c r="FO50" s="272"/>
      <c r="FP50" s="272"/>
      <c r="FQ50" s="272"/>
      <c r="FR50" s="272"/>
      <c r="FS50" s="272"/>
      <c r="FT50" s="272"/>
      <c r="FU50" s="272"/>
      <c r="FV50" s="272"/>
      <c r="FW50" s="272"/>
      <c r="FX50" s="272"/>
      <c r="FY50" s="272"/>
      <c r="FZ50" s="272"/>
      <c r="GA50" s="272"/>
      <c r="GB50" s="272"/>
      <c r="GC50" s="272"/>
      <c r="GD50" s="272"/>
      <c r="GE50" s="272"/>
      <c r="GF50" s="272"/>
      <c r="GG50" s="272"/>
      <c r="GH50" s="272"/>
      <c r="GI50" s="272"/>
      <c r="GJ50" s="272"/>
      <c r="GK50" s="272"/>
      <c r="GL50" s="272"/>
      <c r="GM50" s="272"/>
      <c r="GN50" s="272"/>
      <c r="GO50" s="272"/>
      <c r="GP50" s="272"/>
      <c r="GQ50" s="272"/>
      <c r="GR50" s="272"/>
      <c r="GS50" s="272"/>
      <c r="GT50" s="272"/>
      <c r="GU50" s="272"/>
      <c r="GV50" s="272"/>
      <c r="GW50" s="272"/>
      <c r="GX50" s="272"/>
      <c r="GY50" s="272"/>
      <c r="GZ50" s="272"/>
      <c r="HA50" s="272"/>
      <c r="HB50" s="272"/>
      <c r="HC50" s="272"/>
      <c r="HD50" s="272"/>
      <c r="HE50" s="272"/>
      <c r="HF50" s="272"/>
      <c r="HG50" s="272"/>
      <c r="HH50" s="272"/>
      <c r="HI50" s="272"/>
      <c r="HJ50" s="272"/>
      <c r="HK50" s="272"/>
      <c r="HL50" s="272"/>
      <c r="HM50" s="272"/>
      <c r="HN50" s="272"/>
      <c r="HO50" s="272"/>
      <c r="HP50" s="272"/>
      <c r="HQ50" s="272"/>
      <c r="HR50" s="272"/>
      <c r="HS50" s="272"/>
      <c r="HT50" s="272"/>
      <c r="HU50" s="272"/>
      <c r="HV50" s="272"/>
      <c r="HW50" s="272"/>
      <c r="HX50" s="272"/>
      <c r="HY50" s="272"/>
      <c r="HZ50" s="272"/>
      <c r="IA50" s="272"/>
      <c r="IB50" s="272"/>
      <c r="IC50" s="272"/>
      <c r="ID50" s="272"/>
      <c r="IE50" s="272"/>
      <c r="IF50" s="272"/>
      <c r="IG50" s="272"/>
      <c r="IH50" s="272"/>
      <c r="II50" s="272"/>
      <c r="IJ50" s="272"/>
      <c r="IK50" s="272"/>
      <c r="IL50" s="272"/>
      <c r="IM50" s="272"/>
      <c r="IN50" s="272"/>
      <c r="IO50" s="272"/>
      <c r="IP50" s="272"/>
      <c r="IQ50" s="272"/>
      <c r="IR50" s="272"/>
      <c r="IS50" s="272"/>
      <c r="IT50" s="272"/>
    </row>
    <row r="51" spans="1:254" s="247" customFormat="1" ht="27.6" x14ac:dyDescent="0.25">
      <c r="A51" s="541" t="s">
        <v>245</v>
      </c>
      <c r="B51" s="556" t="s">
        <v>358</v>
      </c>
      <c r="C51" s="549">
        <f>ROUNDUP('7990NTP-P'!$J$24*0.12,2)</f>
        <v>0</v>
      </c>
      <c r="D51" s="550"/>
      <c r="E51" s="549">
        <f>ROUNDUP('7990NTP-P'!$K$24*0.12,2)</f>
        <v>0</v>
      </c>
      <c r="F51" s="550"/>
      <c r="G51" s="549">
        <f>ROUNDUP('7990NTP-P'!$L$24*0.12,2)</f>
        <v>0</v>
      </c>
      <c r="H51" s="550"/>
      <c r="I51" s="549">
        <f>ROUNDUP('7990NTP-P'!$M$24*0.12,2)</f>
        <v>0</v>
      </c>
      <c r="J51" s="550"/>
      <c r="K51" s="549">
        <f>ROUNDUP('7990NTP-P'!$N$24*0.12,2)</f>
        <v>0</v>
      </c>
      <c r="L51" s="550"/>
      <c r="M51" s="549">
        <f>ROUNDUP('7990NTP-P'!$O$24*0.12,2)</f>
        <v>0</v>
      </c>
      <c r="N51" s="550"/>
      <c r="O51" s="540">
        <f t="shared" si="0"/>
        <v>0</v>
      </c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2"/>
      <c r="BR51" s="272"/>
      <c r="BS51" s="272"/>
      <c r="BT51" s="272"/>
      <c r="BU51" s="272"/>
      <c r="BV51" s="272"/>
      <c r="BW51" s="272"/>
      <c r="BX51" s="272"/>
      <c r="BY51" s="272"/>
      <c r="BZ51" s="272"/>
      <c r="CA51" s="272"/>
      <c r="CB51" s="272"/>
      <c r="CC51" s="272"/>
      <c r="CD51" s="272"/>
      <c r="CE51" s="272"/>
      <c r="CF51" s="272"/>
      <c r="CG51" s="272"/>
      <c r="CH51" s="272"/>
      <c r="CI51" s="272"/>
      <c r="CJ51" s="272"/>
      <c r="CK51" s="272"/>
      <c r="CL51" s="272"/>
      <c r="CM51" s="272"/>
      <c r="CN51" s="272"/>
      <c r="CO51" s="272"/>
      <c r="CP51" s="272"/>
      <c r="CQ51" s="272"/>
      <c r="CR51" s="272"/>
      <c r="CS51" s="272"/>
      <c r="CT51" s="272"/>
      <c r="CU51" s="272"/>
      <c r="CV51" s="272"/>
      <c r="CW51" s="272"/>
      <c r="CX51" s="272"/>
      <c r="CY51" s="272"/>
      <c r="CZ51" s="272"/>
      <c r="DA51" s="272"/>
      <c r="DB51" s="272"/>
      <c r="DC51" s="272"/>
      <c r="DD51" s="272"/>
      <c r="DE51" s="272"/>
      <c r="DF51" s="272"/>
      <c r="DG51" s="272"/>
      <c r="DH51" s="272"/>
      <c r="DI51" s="272"/>
      <c r="DJ51" s="272"/>
      <c r="DK51" s="272"/>
      <c r="DL51" s="272"/>
      <c r="DM51" s="272"/>
      <c r="DN51" s="272"/>
      <c r="DO51" s="272"/>
      <c r="DP51" s="272"/>
      <c r="DQ51" s="272"/>
      <c r="DR51" s="272"/>
      <c r="DS51" s="272"/>
      <c r="DT51" s="272"/>
      <c r="DU51" s="272"/>
      <c r="DV51" s="272"/>
      <c r="DW51" s="272"/>
      <c r="DX51" s="272"/>
      <c r="DY51" s="272"/>
      <c r="DZ51" s="272"/>
      <c r="EA51" s="272"/>
      <c r="EB51" s="272"/>
      <c r="EC51" s="272"/>
      <c r="ED51" s="272"/>
      <c r="EE51" s="272"/>
      <c r="EF51" s="272"/>
      <c r="EG51" s="272"/>
      <c r="EH51" s="272"/>
      <c r="EI51" s="272"/>
      <c r="EJ51" s="272"/>
      <c r="EK51" s="272"/>
      <c r="EL51" s="272"/>
      <c r="EM51" s="272"/>
      <c r="EN51" s="272"/>
      <c r="EO51" s="272"/>
      <c r="EP51" s="272"/>
      <c r="EQ51" s="272"/>
      <c r="ER51" s="272"/>
      <c r="ES51" s="272"/>
      <c r="ET51" s="272"/>
      <c r="EU51" s="272"/>
      <c r="EV51" s="272"/>
      <c r="EW51" s="272"/>
      <c r="EX51" s="272"/>
      <c r="EY51" s="272"/>
      <c r="EZ51" s="272"/>
      <c r="FA51" s="272"/>
      <c r="FB51" s="272"/>
      <c r="FC51" s="272"/>
      <c r="FD51" s="272"/>
      <c r="FE51" s="272"/>
      <c r="FF51" s="272"/>
      <c r="FG51" s="272"/>
      <c r="FH51" s="272"/>
      <c r="FI51" s="272"/>
      <c r="FJ51" s="272"/>
      <c r="FK51" s="272"/>
      <c r="FL51" s="272"/>
      <c r="FM51" s="272"/>
      <c r="FN51" s="272"/>
      <c r="FO51" s="272"/>
      <c r="FP51" s="272"/>
      <c r="FQ51" s="272"/>
      <c r="FR51" s="272"/>
      <c r="FS51" s="272"/>
      <c r="FT51" s="272"/>
      <c r="FU51" s="272"/>
      <c r="FV51" s="272"/>
      <c r="FW51" s="272"/>
      <c r="FX51" s="272"/>
      <c r="FY51" s="272"/>
      <c r="FZ51" s="272"/>
      <c r="GA51" s="272"/>
      <c r="GB51" s="272"/>
      <c r="GC51" s="272"/>
      <c r="GD51" s="272"/>
      <c r="GE51" s="272"/>
      <c r="GF51" s="272"/>
      <c r="GG51" s="272"/>
      <c r="GH51" s="272"/>
      <c r="GI51" s="272"/>
      <c r="GJ51" s="272"/>
      <c r="GK51" s="272"/>
      <c r="GL51" s="272"/>
      <c r="GM51" s="272"/>
      <c r="GN51" s="272"/>
      <c r="GO51" s="272"/>
      <c r="GP51" s="272"/>
      <c r="GQ51" s="272"/>
      <c r="GR51" s="272"/>
      <c r="GS51" s="272"/>
      <c r="GT51" s="272"/>
      <c r="GU51" s="272"/>
      <c r="GV51" s="272"/>
      <c r="GW51" s="272"/>
      <c r="GX51" s="272"/>
      <c r="GY51" s="272"/>
      <c r="GZ51" s="272"/>
      <c r="HA51" s="272"/>
      <c r="HB51" s="272"/>
      <c r="HC51" s="272"/>
      <c r="HD51" s="272"/>
      <c r="HE51" s="272"/>
      <c r="HF51" s="272"/>
      <c r="HG51" s="272"/>
      <c r="HH51" s="272"/>
      <c r="HI51" s="272"/>
      <c r="HJ51" s="272"/>
      <c r="HK51" s="272"/>
      <c r="HL51" s="272"/>
      <c r="HM51" s="272"/>
      <c r="HN51" s="272"/>
      <c r="HO51" s="272"/>
      <c r="HP51" s="272"/>
      <c r="HQ51" s="272"/>
      <c r="HR51" s="272"/>
      <c r="HS51" s="272"/>
      <c r="HT51" s="272"/>
      <c r="HU51" s="272"/>
      <c r="HV51" s="272"/>
      <c r="HW51" s="272"/>
      <c r="HX51" s="272"/>
      <c r="HY51" s="272"/>
      <c r="HZ51" s="272"/>
      <c r="IA51" s="272"/>
      <c r="IB51" s="272"/>
      <c r="IC51" s="272"/>
      <c r="ID51" s="272"/>
      <c r="IE51" s="272"/>
      <c r="IF51" s="272"/>
      <c r="IG51" s="272"/>
      <c r="IH51" s="272"/>
      <c r="II51" s="272"/>
      <c r="IJ51" s="272"/>
      <c r="IK51" s="272"/>
      <c r="IL51" s="272"/>
      <c r="IM51" s="272"/>
      <c r="IN51" s="272"/>
      <c r="IO51" s="272"/>
      <c r="IP51" s="272"/>
      <c r="IQ51" s="272"/>
      <c r="IR51" s="272"/>
      <c r="IS51" s="272"/>
      <c r="IT51" s="272"/>
    </row>
    <row r="52" spans="1:254" s="247" customFormat="1" ht="13.8" x14ac:dyDescent="0.25">
      <c r="A52" s="369"/>
      <c r="B52" s="369"/>
      <c r="C52" s="545"/>
      <c r="D52" s="546"/>
      <c r="E52" s="545"/>
      <c r="F52" s="546"/>
      <c r="G52" s="545"/>
      <c r="H52" s="546"/>
      <c r="I52" s="545"/>
      <c r="J52" s="546"/>
      <c r="K52" s="545"/>
      <c r="L52" s="546"/>
      <c r="M52" s="545"/>
      <c r="N52" s="546"/>
      <c r="O52" s="540">
        <f t="shared" si="0"/>
        <v>0</v>
      </c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2"/>
      <c r="BR52" s="272"/>
      <c r="BS52" s="272"/>
      <c r="BT52" s="272"/>
      <c r="BU52" s="272"/>
      <c r="BV52" s="272"/>
      <c r="BW52" s="272"/>
      <c r="BX52" s="272"/>
      <c r="BY52" s="272"/>
      <c r="BZ52" s="272"/>
      <c r="CA52" s="272"/>
      <c r="CB52" s="272"/>
      <c r="CC52" s="272"/>
      <c r="CD52" s="272"/>
      <c r="CE52" s="272"/>
      <c r="CF52" s="272"/>
      <c r="CG52" s="272"/>
      <c r="CH52" s="272"/>
      <c r="CI52" s="272"/>
      <c r="CJ52" s="272"/>
      <c r="CK52" s="272"/>
      <c r="CL52" s="272"/>
      <c r="CM52" s="272"/>
      <c r="CN52" s="272"/>
      <c r="CO52" s="272"/>
      <c r="CP52" s="272"/>
      <c r="CQ52" s="272"/>
      <c r="CR52" s="272"/>
      <c r="CS52" s="272"/>
      <c r="CT52" s="272"/>
      <c r="CU52" s="272"/>
      <c r="CV52" s="272"/>
      <c r="CW52" s="272"/>
      <c r="CX52" s="272"/>
      <c r="CY52" s="272"/>
      <c r="CZ52" s="272"/>
      <c r="DA52" s="272"/>
      <c r="DB52" s="272"/>
      <c r="DC52" s="272"/>
      <c r="DD52" s="272"/>
      <c r="DE52" s="272"/>
      <c r="DF52" s="272"/>
      <c r="DG52" s="272"/>
      <c r="DH52" s="272"/>
      <c r="DI52" s="272"/>
      <c r="DJ52" s="272"/>
      <c r="DK52" s="272"/>
      <c r="DL52" s="272"/>
      <c r="DM52" s="272"/>
      <c r="DN52" s="272"/>
      <c r="DO52" s="272"/>
      <c r="DP52" s="272"/>
      <c r="DQ52" s="272"/>
      <c r="DR52" s="272"/>
      <c r="DS52" s="272"/>
      <c r="DT52" s="272"/>
      <c r="DU52" s="272"/>
      <c r="DV52" s="272"/>
      <c r="DW52" s="272"/>
      <c r="DX52" s="272"/>
      <c r="DY52" s="272"/>
      <c r="DZ52" s="272"/>
      <c r="EA52" s="272"/>
      <c r="EB52" s="272"/>
      <c r="EC52" s="272"/>
      <c r="ED52" s="272"/>
      <c r="EE52" s="272"/>
      <c r="EF52" s="272"/>
      <c r="EG52" s="272"/>
      <c r="EH52" s="272"/>
      <c r="EI52" s="272"/>
      <c r="EJ52" s="272"/>
      <c r="EK52" s="272"/>
      <c r="EL52" s="272"/>
      <c r="EM52" s="272"/>
      <c r="EN52" s="272"/>
      <c r="EO52" s="272"/>
      <c r="EP52" s="272"/>
      <c r="EQ52" s="272"/>
      <c r="ER52" s="272"/>
      <c r="ES52" s="272"/>
      <c r="ET52" s="272"/>
      <c r="EU52" s="272"/>
      <c r="EV52" s="272"/>
      <c r="EW52" s="272"/>
      <c r="EX52" s="272"/>
      <c r="EY52" s="272"/>
      <c r="EZ52" s="272"/>
      <c r="FA52" s="272"/>
      <c r="FB52" s="272"/>
      <c r="FC52" s="272"/>
      <c r="FD52" s="272"/>
      <c r="FE52" s="272"/>
      <c r="FF52" s="272"/>
      <c r="FG52" s="272"/>
      <c r="FH52" s="272"/>
      <c r="FI52" s="272"/>
      <c r="FJ52" s="272"/>
      <c r="FK52" s="272"/>
      <c r="FL52" s="272"/>
      <c r="FM52" s="272"/>
      <c r="FN52" s="272"/>
      <c r="FO52" s="272"/>
      <c r="FP52" s="272"/>
      <c r="FQ52" s="272"/>
      <c r="FR52" s="272"/>
      <c r="FS52" s="272"/>
      <c r="FT52" s="272"/>
      <c r="FU52" s="272"/>
      <c r="FV52" s="272"/>
      <c r="FW52" s="272"/>
      <c r="FX52" s="272"/>
      <c r="FY52" s="272"/>
      <c r="FZ52" s="272"/>
      <c r="GA52" s="272"/>
      <c r="GB52" s="272"/>
      <c r="GC52" s="272"/>
      <c r="GD52" s="272"/>
      <c r="GE52" s="272"/>
      <c r="GF52" s="272"/>
      <c r="GG52" s="272"/>
      <c r="GH52" s="272"/>
      <c r="GI52" s="272"/>
      <c r="GJ52" s="272"/>
      <c r="GK52" s="272"/>
      <c r="GL52" s="272"/>
      <c r="GM52" s="272"/>
      <c r="GN52" s="272"/>
      <c r="GO52" s="272"/>
      <c r="GP52" s="272"/>
      <c r="GQ52" s="272"/>
      <c r="GR52" s="272"/>
      <c r="GS52" s="272"/>
      <c r="GT52" s="272"/>
      <c r="GU52" s="272"/>
      <c r="GV52" s="272"/>
      <c r="GW52" s="272"/>
      <c r="GX52" s="272"/>
      <c r="GY52" s="272"/>
      <c r="GZ52" s="272"/>
      <c r="HA52" s="272"/>
      <c r="HB52" s="272"/>
      <c r="HC52" s="272"/>
      <c r="HD52" s="272"/>
      <c r="HE52" s="272"/>
      <c r="HF52" s="272"/>
      <c r="HG52" s="272"/>
      <c r="HH52" s="272"/>
      <c r="HI52" s="272"/>
      <c r="HJ52" s="272"/>
      <c r="HK52" s="272"/>
      <c r="HL52" s="272"/>
      <c r="HM52" s="272"/>
      <c r="HN52" s="272"/>
      <c r="HO52" s="272"/>
      <c r="HP52" s="272"/>
      <c r="HQ52" s="272"/>
      <c r="HR52" s="272"/>
      <c r="HS52" s="272"/>
      <c r="HT52" s="272"/>
      <c r="HU52" s="272"/>
      <c r="HV52" s="272"/>
      <c r="HW52" s="272"/>
      <c r="HX52" s="272"/>
      <c r="HY52" s="272"/>
      <c r="HZ52" s="272"/>
      <c r="IA52" s="272"/>
      <c r="IB52" s="272"/>
      <c r="IC52" s="272"/>
      <c r="ID52" s="272"/>
      <c r="IE52" s="272"/>
      <c r="IF52" s="272"/>
      <c r="IG52" s="272"/>
      <c r="IH52" s="272"/>
      <c r="II52" s="272"/>
      <c r="IJ52" s="272"/>
      <c r="IK52" s="272"/>
      <c r="IL52" s="272"/>
      <c r="IM52" s="272"/>
      <c r="IN52" s="272"/>
      <c r="IO52" s="272"/>
      <c r="IP52" s="272"/>
      <c r="IQ52" s="272"/>
      <c r="IR52" s="272"/>
      <c r="IS52" s="272"/>
      <c r="IT52" s="272"/>
    </row>
    <row r="53" spans="1:254" s="247" customFormat="1" ht="27.6" x14ac:dyDescent="0.25">
      <c r="A53" s="557" t="s">
        <v>250</v>
      </c>
      <c r="B53" s="367" t="s">
        <v>251</v>
      </c>
      <c r="C53" s="418">
        <f>ROUNDDOWN('7990NTP-P'!$J$25-('7990NTP-P'!$J$25*0.12),2)</f>
        <v>0</v>
      </c>
      <c r="D53" s="547">
        <f>'7990NTP-P'!$C$25</f>
        <v>0</v>
      </c>
      <c r="E53" s="418">
        <f>ROUNDDOWN('7990NTP-P'!$K$25-('7990NTP-P'!$K$25*0.12),2)</f>
        <v>0</v>
      </c>
      <c r="F53" s="547">
        <f>'7990NTP-P'!$D$25</f>
        <v>0</v>
      </c>
      <c r="G53" s="418">
        <f>ROUNDDOWN('7990NTP-P'!$L$25-('7990NTP-P'!$L$25*0.12),2)</f>
        <v>0</v>
      </c>
      <c r="H53" s="547">
        <f>'7990NTP-P'!$E$25</f>
        <v>0</v>
      </c>
      <c r="I53" s="418">
        <f>ROUNDDOWN('7990NTP-P'!$M$25-('7990NTP-P'!$M$25*0.12),2)</f>
        <v>0</v>
      </c>
      <c r="J53" s="547">
        <f>'7990NTP-P'!$F$25</f>
        <v>0</v>
      </c>
      <c r="K53" s="418">
        <f>ROUNDDOWN('7990NTP-P'!$N$25-('7990NTP-P'!$N$25*0.12),2)</f>
        <v>0</v>
      </c>
      <c r="L53" s="547">
        <f>'7990NTP-P'!$G$25</f>
        <v>0</v>
      </c>
      <c r="M53" s="418">
        <f>ROUNDDOWN('7990NTP-P'!$O$25-('7990NTP-P'!$O$25*0.12),2)</f>
        <v>0</v>
      </c>
      <c r="N53" s="547">
        <f>'7990NTP-P'!$H$25</f>
        <v>0</v>
      </c>
      <c r="O53" s="540">
        <f t="shared" si="0"/>
        <v>0</v>
      </c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2"/>
      <c r="BP53" s="272"/>
      <c r="BQ53" s="272"/>
      <c r="BR53" s="272"/>
      <c r="BS53" s="272"/>
      <c r="BT53" s="272"/>
      <c r="BU53" s="272"/>
      <c r="BV53" s="272"/>
      <c r="BW53" s="272"/>
      <c r="BX53" s="272"/>
      <c r="BY53" s="272"/>
      <c r="BZ53" s="272"/>
      <c r="CA53" s="272"/>
      <c r="CB53" s="272"/>
      <c r="CC53" s="272"/>
      <c r="CD53" s="272"/>
      <c r="CE53" s="272"/>
      <c r="CF53" s="272"/>
      <c r="CG53" s="272"/>
      <c r="CH53" s="272"/>
      <c r="CI53" s="272"/>
      <c r="CJ53" s="272"/>
      <c r="CK53" s="272"/>
      <c r="CL53" s="272"/>
      <c r="CM53" s="272"/>
      <c r="CN53" s="272"/>
      <c r="CO53" s="272"/>
      <c r="CP53" s="272"/>
      <c r="CQ53" s="272"/>
      <c r="CR53" s="272"/>
      <c r="CS53" s="272"/>
      <c r="CT53" s="272"/>
      <c r="CU53" s="272"/>
      <c r="CV53" s="272"/>
      <c r="CW53" s="272"/>
      <c r="CX53" s="272"/>
      <c r="CY53" s="272"/>
      <c r="CZ53" s="272"/>
      <c r="DA53" s="272"/>
      <c r="DB53" s="272"/>
      <c r="DC53" s="272"/>
      <c r="DD53" s="272"/>
      <c r="DE53" s="272"/>
      <c r="DF53" s="272"/>
      <c r="DG53" s="272"/>
      <c r="DH53" s="272"/>
      <c r="DI53" s="272"/>
      <c r="DJ53" s="272"/>
      <c r="DK53" s="272"/>
      <c r="DL53" s="272"/>
      <c r="DM53" s="272"/>
      <c r="DN53" s="272"/>
      <c r="DO53" s="272"/>
      <c r="DP53" s="272"/>
      <c r="DQ53" s="272"/>
      <c r="DR53" s="272"/>
      <c r="DS53" s="272"/>
      <c r="DT53" s="272"/>
      <c r="DU53" s="272"/>
      <c r="DV53" s="272"/>
      <c r="DW53" s="272"/>
      <c r="DX53" s="272"/>
      <c r="DY53" s="272"/>
      <c r="DZ53" s="272"/>
      <c r="EA53" s="272"/>
      <c r="EB53" s="272"/>
      <c r="EC53" s="272"/>
      <c r="ED53" s="272"/>
      <c r="EE53" s="272"/>
      <c r="EF53" s="272"/>
      <c r="EG53" s="272"/>
      <c r="EH53" s="272"/>
      <c r="EI53" s="272"/>
      <c r="EJ53" s="272"/>
      <c r="EK53" s="272"/>
      <c r="EL53" s="272"/>
      <c r="EM53" s="272"/>
      <c r="EN53" s="272"/>
      <c r="EO53" s="272"/>
      <c r="EP53" s="272"/>
      <c r="EQ53" s="272"/>
      <c r="ER53" s="272"/>
      <c r="ES53" s="272"/>
      <c r="ET53" s="272"/>
      <c r="EU53" s="272"/>
      <c r="EV53" s="272"/>
      <c r="EW53" s="272"/>
      <c r="EX53" s="272"/>
      <c r="EY53" s="272"/>
      <c r="EZ53" s="272"/>
      <c r="FA53" s="272"/>
      <c r="FB53" s="272"/>
      <c r="FC53" s="272"/>
      <c r="FD53" s="272"/>
      <c r="FE53" s="272"/>
      <c r="FF53" s="272"/>
      <c r="FG53" s="272"/>
      <c r="FH53" s="272"/>
      <c r="FI53" s="272"/>
      <c r="FJ53" s="272"/>
      <c r="FK53" s="272"/>
      <c r="FL53" s="272"/>
      <c r="FM53" s="272"/>
      <c r="FN53" s="272"/>
      <c r="FO53" s="272"/>
      <c r="FP53" s="272"/>
      <c r="FQ53" s="272"/>
      <c r="FR53" s="272"/>
      <c r="FS53" s="272"/>
      <c r="FT53" s="272"/>
      <c r="FU53" s="272"/>
      <c r="FV53" s="272"/>
      <c r="FW53" s="272"/>
      <c r="FX53" s="272"/>
      <c r="FY53" s="272"/>
      <c r="FZ53" s="272"/>
      <c r="GA53" s="272"/>
      <c r="GB53" s="272"/>
      <c r="GC53" s="272"/>
      <c r="GD53" s="272"/>
      <c r="GE53" s="272"/>
      <c r="GF53" s="272"/>
      <c r="GG53" s="272"/>
      <c r="GH53" s="272"/>
      <c r="GI53" s="272"/>
      <c r="GJ53" s="272"/>
      <c r="GK53" s="272"/>
      <c r="GL53" s="272"/>
      <c r="GM53" s="272"/>
      <c r="GN53" s="272"/>
      <c r="GO53" s="272"/>
      <c r="GP53" s="272"/>
      <c r="GQ53" s="272"/>
      <c r="GR53" s="272"/>
      <c r="GS53" s="272"/>
      <c r="GT53" s="272"/>
      <c r="GU53" s="272"/>
      <c r="GV53" s="272"/>
      <c r="GW53" s="272"/>
      <c r="GX53" s="272"/>
      <c r="GY53" s="272"/>
      <c r="GZ53" s="272"/>
      <c r="HA53" s="272"/>
      <c r="HB53" s="272"/>
      <c r="HC53" s="272"/>
      <c r="HD53" s="272"/>
      <c r="HE53" s="272"/>
      <c r="HF53" s="272"/>
      <c r="HG53" s="272"/>
      <c r="HH53" s="272"/>
      <c r="HI53" s="272"/>
      <c r="HJ53" s="272"/>
      <c r="HK53" s="272"/>
      <c r="HL53" s="272"/>
      <c r="HM53" s="272"/>
      <c r="HN53" s="272"/>
      <c r="HO53" s="272"/>
      <c r="HP53" s="272"/>
      <c r="HQ53" s="272"/>
      <c r="HR53" s="272"/>
      <c r="HS53" s="272"/>
      <c r="HT53" s="272"/>
      <c r="HU53" s="272"/>
      <c r="HV53" s="272"/>
      <c r="HW53" s="272"/>
      <c r="HX53" s="272"/>
      <c r="HY53" s="272"/>
      <c r="HZ53" s="272"/>
      <c r="IA53" s="272"/>
      <c r="IB53" s="272"/>
      <c r="IC53" s="272"/>
      <c r="ID53" s="272"/>
      <c r="IE53" s="272"/>
      <c r="IF53" s="272"/>
      <c r="IG53" s="272"/>
      <c r="IH53" s="272"/>
      <c r="II53" s="272"/>
      <c r="IJ53" s="272"/>
      <c r="IK53" s="272"/>
      <c r="IL53" s="272"/>
      <c r="IM53" s="272"/>
      <c r="IN53" s="272"/>
      <c r="IO53" s="272"/>
      <c r="IP53" s="272"/>
      <c r="IQ53" s="272"/>
      <c r="IR53" s="272"/>
      <c r="IS53" s="272"/>
      <c r="IT53" s="272"/>
    </row>
    <row r="54" spans="1:254" s="247" customFormat="1" ht="14.4" x14ac:dyDescent="0.3">
      <c r="A54" s="558" t="s">
        <v>249</v>
      </c>
      <c r="B54" s="559" t="s">
        <v>359</v>
      </c>
      <c r="C54" s="549">
        <f>ROUNDUP('7990NTP-P'!$J$25*0.12,2)</f>
        <v>0</v>
      </c>
      <c r="D54" s="550"/>
      <c r="E54" s="549">
        <f>ROUNDUP('7990NTP-P'!$K$25*0.12,2)</f>
        <v>0</v>
      </c>
      <c r="F54" s="550"/>
      <c r="G54" s="549">
        <f>ROUNDUP('7990NTP-P'!$L$25*0.12,2)</f>
        <v>0</v>
      </c>
      <c r="H54" s="550"/>
      <c r="I54" s="549">
        <f>ROUNDUP('7990NTP-P'!$M$25*0.12,2)</f>
        <v>0</v>
      </c>
      <c r="J54" s="550"/>
      <c r="K54" s="549">
        <f>ROUNDUP('7990NTP-P'!$N$25*0.12,2)</f>
        <v>0</v>
      </c>
      <c r="L54" s="550"/>
      <c r="M54" s="549">
        <f>ROUNDUP('7990NTP-P'!$O$25*0.12,2)</f>
        <v>0</v>
      </c>
      <c r="N54" s="550"/>
      <c r="O54" s="540">
        <f t="shared" si="0"/>
        <v>0</v>
      </c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  <c r="AS54" s="272"/>
      <c r="AT54" s="272"/>
      <c r="AU54" s="272"/>
      <c r="AV54" s="272"/>
      <c r="AW54" s="272"/>
      <c r="AX54" s="272"/>
      <c r="AY54" s="272"/>
      <c r="AZ54" s="272"/>
      <c r="BA54" s="272"/>
      <c r="BB54" s="272"/>
      <c r="BC54" s="272"/>
      <c r="BD54" s="272"/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2"/>
      <c r="BQ54" s="272"/>
      <c r="BR54" s="272"/>
      <c r="BS54" s="272"/>
      <c r="BT54" s="272"/>
      <c r="BU54" s="272"/>
      <c r="BV54" s="272"/>
      <c r="BW54" s="272"/>
      <c r="BX54" s="272"/>
      <c r="BY54" s="272"/>
      <c r="BZ54" s="272"/>
      <c r="CA54" s="272"/>
      <c r="CB54" s="272"/>
      <c r="CC54" s="272"/>
      <c r="CD54" s="272"/>
      <c r="CE54" s="272"/>
      <c r="CF54" s="272"/>
      <c r="CG54" s="272"/>
      <c r="CH54" s="272"/>
      <c r="CI54" s="272"/>
      <c r="CJ54" s="272"/>
      <c r="CK54" s="272"/>
      <c r="CL54" s="272"/>
      <c r="CM54" s="272"/>
      <c r="CN54" s="272"/>
      <c r="CO54" s="272"/>
      <c r="CP54" s="272"/>
      <c r="CQ54" s="272"/>
      <c r="CR54" s="272"/>
      <c r="CS54" s="272"/>
      <c r="CT54" s="272"/>
      <c r="CU54" s="272"/>
      <c r="CV54" s="272"/>
      <c r="CW54" s="272"/>
      <c r="CX54" s="272"/>
      <c r="CY54" s="272"/>
      <c r="CZ54" s="272"/>
      <c r="DA54" s="272"/>
      <c r="DB54" s="272"/>
      <c r="DC54" s="272"/>
      <c r="DD54" s="272"/>
      <c r="DE54" s="272"/>
      <c r="DF54" s="272"/>
      <c r="DG54" s="272"/>
      <c r="DH54" s="272"/>
      <c r="DI54" s="272"/>
      <c r="DJ54" s="272"/>
      <c r="DK54" s="272"/>
      <c r="DL54" s="272"/>
      <c r="DM54" s="272"/>
      <c r="DN54" s="272"/>
      <c r="DO54" s="272"/>
      <c r="DP54" s="272"/>
      <c r="DQ54" s="272"/>
      <c r="DR54" s="272"/>
      <c r="DS54" s="272"/>
      <c r="DT54" s="272"/>
      <c r="DU54" s="272"/>
      <c r="DV54" s="272"/>
      <c r="DW54" s="272"/>
      <c r="DX54" s="272"/>
      <c r="DY54" s="272"/>
      <c r="DZ54" s="272"/>
      <c r="EA54" s="272"/>
      <c r="EB54" s="272"/>
      <c r="EC54" s="272"/>
      <c r="ED54" s="272"/>
      <c r="EE54" s="272"/>
      <c r="EF54" s="272"/>
      <c r="EG54" s="272"/>
      <c r="EH54" s="272"/>
      <c r="EI54" s="272"/>
      <c r="EJ54" s="272"/>
      <c r="EK54" s="272"/>
      <c r="EL54" s="272"/>
      <c r="EM54" s="272"/>
      <c r="EN54" s="272"/>
      <c r="EO54" s="272"/>
      <c r="EP54" s="272"/>
      <c r="EQ54" s="272"/>
      <c r="ER54" s="272"/>
      <c r="ES54" s="272"/>
      <c r="ET54" s="272"/>
      <c r="EU54" s="272"/>
      <c r="EV54" s="272"/>
      <c r="EW54" s="272"/>
      <c r="EX54" s="272"/>
      <c r="EY54" s="272"/>
      <c r="EZ54" s="272"/>
      <c r="FA54" s="272"/>
      <c r="FB54" s="272"/>
      <c r="FC54" s="272"/>
      <c r="FD54" s="272"/>
      <c r="FE54" s="272"/>
      <c r="FF54" s="272"/>
      <c r="FG54" s="272"/>
      <c r="FH54" s="272"/>
      <c r="FI54" s="272"/>
      <c r="FJ54" s="272"/>
      <c r="FK54" s="272"/>
      <c r="FL54" s="272"/>
      <c r="FM54" s="272"/>
      <c r="FN54" s="272"/>
      <c r="FO54" s="272"/>
      <c r="FP54" s="272"/>
      <c r="FQ54" s="272"/>
      <c r="FR54" s="272"/>
      <c r="FS54" s="272"/>
      <c r="FT54" s="272"/>
      <c r="FU54" s="272"/>
      <c r="FV54" s="272"/>
      <c r="FW54" s="272"/>
      <c r="FX54" s="272"/>
      <c r="FY54" s="272"/>
      <c r="FZ54" s="272"/>
      <c r="GA54" s="272"/>
      <c r="GB54" s="272"/>
      <c r="GC54" s="272"/>
      <c r="GD54" s="272"/>
      <c r="GE54" s="272"/>
      <c r="GF54" s="272"/>
      <c r="GG54" s="272"/>
      <c r="GH54" s="272"/>
      <c r="GI54" s="272"/>
      <c r="GJ54" s="272"/>
      <c r="GK54" s="272"/>
      <c r="GL54" s="272"/>
      <c r="GM54" s="272"/>
      <c r="GN54" s="272"/>
      <c r="GO54" s="272"/>
      <c r="GP54" s="272"/>
      <c r="GQ54" s="272"/>
      <c r="GR54" s="272"/>
      <c r="GS54" s="272"/>
      <c r="GT54" s="272"/>
      <c r="GU54" s="272"/>
      <c r="GV54" s="272"/>
      <c r="GW54" s="272"/>
      <c r="GX54" s="272"/>
      <c r="GY54" s="272"/>
      <c r="GZ54" s="272"/>
      <c r="HA54" s="272"/>
      <c r="HB54" s="272"/>
      <c r="HC54" s="272"/>
      <c r="HD54" s="272"/>
      <c r="HE54" s="272"/>
      <c r="HF54" s="272"/>
      <c r="HG54" s="272"/>
      <c r="HH54" s="272"/>
      <c r="HI54" s="272"/>
      <c r="HJ54" s="272"/>
      <c r="HK54" s="272"/>
      <c r="HL54" s="272"/>
      <c r="HM54" s="272"/>
      <c r="HN54" s="272"/>
      <c r="HO54" s="272"/>
      <c r="HP54" s="272"/>
      <c r="HQ54" s="272"/>
      <c r="HR54" s="272"/>
      <c r="HS54" s="272"/>
      <c r="HT54" s="272"/>
      <c r="HU54" s="272"/>
      <c r="HV54" s="272"/>
      <c r="HW54" s="272"/>
      <c r="HX54" s="272"/>
      <c r="HY54" s="272"/>
      <c r="HZ54" s="272"/>
      <c r="IA54" s="272"/>
      <c r="IB54" s="272"/>
      <c r="IC54" s="272"/>
      <c r="ID54" s="272"/>
      <c r="IE54" s="272"/>
      <c r="IF54" s="272"/>
      <c r="IG54" s="272"/>
      <c r="IH54" s="272"/>
      <c r="II54" s="272"/>
      <c r="IJ54" s="272"/>
      <c r="IK54" s="272"/>
      <c r="IL54" s="272"/>
      <c r="IM54" s="272"/>
      <c r="IN54" s="272"/>
      <c r="IO54" s="272"/>
      <c r="IP54" s="272"/>
      <c r="IQ54" s="272"/>
      <c r="IR54" s="272"/>
      <c r="IS54" s="272"/>
      <c r="IT54" s="272"/>
    </row>
    <row r="55" spans="1:254" s="247" customFormat="1" ht="13.8" x14ac:dyDescent="0.25">
      <c r="A55" s="369"/>
      <c r="B55" s="369"/>
      <c r="C55" s="545"/>
      <c r="D55" s="546"/>
      <c r="E55" s="545"/>
      <c r="F55" s="546"/>
      <c r="G55" s="545"/>
      <c r="H55" s="546"/>
      <c r="I55" s="545"/>
      <c r="J55" s="546"/>
      <c r="K55" s="545"/>
      <c r="L55" s="546"/>
      <c r="M55" s="545"/>
      <c r="N55" s="546"/>
      <c r="O55" s="540">
        <f t="shared" si="0"/>
        <v>0</v>
      </c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2"/>
      <c r="BE55" s="272"/>
      <c r="BF55" s="272"/>
      <c r="BG55" s="272"/>
      <c r="BH55" s="272"/>
      <c r="BI55" s="272"/>
      <c r="BJ55" s="272"/>
      <c r="BK55" s="272"/>
      <c r="BL55" s="272"/>
      <c r="BM55" s="272"/>
      <c r="BN55" s="272"/>
      <c r="BO55" s="272"/>
      <c r="BP55" s="272"/>
      <c r="BQ55" s="272"/>
      <c r="BR55" s="272"/>
      <c r="BS55" s="272"/>
      <c r="BT55" s="272"/>
      <c r="BU55" s="272"/>
      <c r="BV55" s="272"/>
      <c r="BW55" s="272"/>
      <c r="BX55" s="272"/>
      <c r="BY55" s="272"/>
      <c r="BZ55" s="272"/>
      <c r="CA55" s="272"/>
      <c r="CB55" s="272"/>
      <c r="CC55" s="272"/>
      <c r="CD55" s="272"/>
      <c r="CE55" s="272"/>
      <c r="CF55" s="272"/>
      <c r="CG55" s="272"/>
      <c r="CH55" s="272"/>
      <c r="CI55" s="272"/>
      <c r="CJ55" s="272"/>
      <c r="CK55" s="272"/>
      <c r="CL55" s="272"/>
      <c r="CM55" s="272"/>
      <c r="CN55" s="272"/>
      <c r="CO55" s="272"/>
      <c r="CP55" s="272"/>
      <c r="CQ55" s="272"/>
      <c r="CR55" s="272"/>
      <c r="CS55" s="272"/>
      <c r="CT55" s="272"/>
      <c r="CU55" s="272"/>
      <c r="CV55" s="272"/>
      <c r="CW55" s="272"/>
      <c r="CX55" s="272"/>
      <c r="CY55" s="272"/>
      <c r="CZ55" s="272"/>
      <c r="DA55" s="272"/>
      <c r="DB55" s="272"/>
      <c r="DC55" s="272"/>
      <c r="DD55" s="272"/>
      <c r="DE55" s="272"/>
      <c r="DF55" s="272"/>
      <c r="DG55" s="272"/>
      <c r="DH55" s="272"/>
      <c r="DI55" s="272"/>
      <c r="DJ55" s="272"/>
      <c r="DK55" s="272"/>
      <c r="DL55" s="272"/>
      <c r="DM55" s="272"/>
      <c r="DN55" s="272"/>
      <c r="DO55" s="272"/>
      <c r="DP55" s="272"/>
      <c r="DQ55" s="272"/>
      <c r="DR55" s="272"/>
      <c r="DS55" s="272"/>
      <c r="DT55" s="272"/>
      <c r="DU55" s="272"/>
      <c r="DV55" s="272"/>
      <c r="DW55" s="272"/>
      <c r="DX55" s="272"/>
      <c r="DY55" s="272"/>
      <c r="DZ55" s="272"/>
      <c r="EA55" s="272"/>
      <c r="EB55" s="272"/>
      <c r="EC55" s="272"/>
      <c r="ED55" s="272"/>
      <c r="EE55" s="272"/>
      <c r="EF55" s="272"/>
      <c r="EG55" s="272"/>
      <c r="EH55" s="272"/>
      <c r="EI55" s="272"/>
      <c r="EJ55" s="272"/>
      <c r="EK55" s="272"/>
      <c r="EL55" s="272"/>
      <c r="EM55" s="272"/>
      <c r="EN55" s="272"/>
      <c r="EO55" s="272"/>
      <c r="EP55" s="272"/>
      <c r="EQ55" s="272"/>
      <c r="ER55" s="272"/>
      <c r="ES55" s="272"/>
      <c r="ET55" s="272"/>
      <c r="EU55" s="272"/>
      <c r="EV55" s="272"/>
      <c r="EW55" s="272"/>
      <c r="EX55" s="272"/>
      <c r="EY55" s="272"/>
      <c r="EZ55" s="272"/>
      <c r="FA55" s="272"/>
      <c r="FB55" s="272"/>
      <c r="FC55" s="272"/>
      <c r="FD55" s="272"/>
      <c r="FE55" s="272"/>
      <c r="FF55" s="272"/>
      <c r="FG55" s="272"/>
      <c r="FH55" s="272"/>
      <c r="FI55" s="272"/>
      <c r="FJ55" s="272"/>
      <c r="FK55" s="272"/>
      <c r="FL55" s="272"/>
      <c r="FM55" s="272"/>
      <c r="FN55" s="272"/>
      <c r="FO55" s="272"/>
      <c r="FP55" s="272"/>
      <c r="FQ55" s="272"/>
      <c r="FR55" s="272"/>
      <c r="FS55" s="272"/>
      <c r="FT55" s="272"/>
      <c r="FU55" s="272"/>
      <c r="FV55" s="272"/>
      <c r="FW55" s="272"/>
      <c r="FX55" s="272"/>
      <c r="FY55" s="272"/>
      <c r="FZ55" s="272"/>
      <c r="GA55" s="272"/>
      <c r="GB55" s="272"/>
      <c r="GC55" s="272"/>
      <c r="GD55" s="272"/>
      <c r="GE55" s="272"/>
      <c r="GF55" s="272"/>
      <c r="GG55" s="272"/>
      <c r="GH55" s="272"/>
      <c r="GI55" s="272"/>
      <c r="GJ55" s="272"/>
      <c r="GK55" s="272"/>
      <c r="GL55" s="272"/>
      <c r="GM55" s="272"/>
      <c r="GN55" s="272"/>
      <c r="GO55" s="272"/>
      <c r="GP55" s="272"/>
      <c r="GQ55" s="272"/>
      <c r="GR55" s="272"/>
      <c r="GS55" s="272"/>
      <c r="GT55" s="272"/>
      <c r="GU55" s="272"/>
      <c r="GV55" s="272"/>
      <c r="GW55" s="272"/>
      <c r="GX55" s="272"/>
      <c r="GY55" s="272"/>
      <c r="GZ55" s="272"/>
      <c r="HA55" s="272"/>
      <c r="HB55" s="272"/>
      <c r="HC55" s="272"/>
      <c r="HD55" s="272"/>
      <c r="HE55" s="272"/>
      <c r="HF55" s="272"/>
      <c r="HG55" s="272"/>
      <c r="HH55" s="272"/>
      <c r="HI55" s="272"/>
      <c r="HJ55" s="272"/>
      <c r="HK55" s="272"/>
      <c r="HL55" s="272"/>
      <c r="HM55" s="272"/>
      <c r="HN55" s="272"/>
      <c r="HO55" s="272"/>
      <c r="HP55" s="272"/>
      <c r="HQ55" s="272"/>
      <c r="HR55" s="272"/>
      <c r="HS55" s="272"/>
      <c r="HT55" s="272"/>
      <c r="HU55" s="272"/>
      <c r="HV55" s="272"/>
      <c r="HW55" s="272"/>
      <c r="HX55" s="272"/>
      <c r="HY55" s="272"/>
      <c r="HZ55" s="272"/>
      <c r="IA55" s="272"/>
      <c r="IB55" s="272"/>
      <c r="IC55" s="272"/>
      <c r="ID55" s="272"/>
      <c r="IE55" s="272"/>
      <c r="IF55" s="272"/>
      <c r="IG55" s="272"/>
      <c r="IH55" s="272"/>
      <c r="II55" s="272"/>
      <c r="IJ55" s="272"/>
      <c r="IK55" s="272"/>
      <c r="IL55" s="272"/>
      <c r="IM55" s="272"/>
      <c r="IN55" s="272"/>
      <c r="IO55" s="272"/>
      <c r="IP55" s="272"/>
      <c r="IQ55" s="272"/>
      <c r="IR55" s="272"/>
      <c r="IS55" s="272"/>
      <c r="IT55" s="272"/>
    </row>
    <row r="56" spans="1:254" s="247" customFormat="1" ht="27.6" x14ac:dyDescent="0.25">
      <c r="A56" s="560" t="s">
        <v>253</v>
      </c>
      <c r="B56" s="367" t="s">
        <v>258</v>
      </c>
      <c r="C56" s="418">
        <f>ROUNDDOWN('7990NTP-P'!$J$26-('7990NTP-P'!$J$26*0.12),2)</f>
        <v>0</v>
      </c>
      <c r="D56" s="547">
        <f>'7990NTP-P'!$C$26</f>
        <v>0</v>
      </c>
      <c r="E56" s="418">
        <f>ROUNDDOWN('7990NTP-P'!$K$26-('7990NTP-P'!$K$26*0.12),2)</f>
        <v>0</v>
      </c>
      <c r="F56" s="547">
        <f>'7990NTP-P'!$D$26</f>
        <v>0</v>
      </c>
      <c r="G56" s="418">
        <f>ROUNDDOWN('7990NTP-P'!$L$26-('7990NTP-P'!$L$26*0.12),2)</f>
        <v>0</v>
      </c>
      <c r="H56" s="547">
        <f>'7990NTP-P'!$E$26</f>
        <v>0</v>
      </c>
      <c r="I56" s="418">
        <f>ROUNDDOWN('7990NTP-P'!$M$26-('7990NTP-P'!$M$26*0.12),2)</f>
        <v>0</v>
      </c>
      <c r="J56" s="547">
        <f>'7990NTP-P'!$F$26</f>
        <v>0</v>
      </c>
      <c r="K56" s="418">
        <f>ROUNDDOWN('7990NTP-P'!$N$26-('7990NTP-P'!$N$26*0.12),2)</f>
        <v>0</v>
      </c>
      <c r="L56" s="547">
        <f>'7990NTP-P'!$G$26</f>
        <v>0</v>
      </c>
      <c r="M56" s="418">
        <f>ROUNDDOWN('7990NTP-P'!$O$26-('7990NTP-P'!$O$26*0.12),2)</f>
        <v>0</v>
      </c>
      <c r="N56" s="547">
        <f>'7990NTP-P'!$H$26</f>
        <v>0</v>
      </c>
      <c r="O56" s="540">
        <f t="shared" si="0"/>
        <v>0</v>
      </c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2"/>
      <c r="AT56" s="272"/>
      <c r="AU56" s="272"/>
      <c r="AV56" s="272"/>
      <c r="AW56" s="272"/>
      <c r="AX56" s="272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272"/>
      <c r="BJ56" s="272"/>
      <c r="BK56" s="272"/>
      <c r="BL56" s="272"/>
      <c r="BM56" s="272"/>
      <c r="BN56" s="272"/>
      <c r="BO56" s="272"/>
      <c r="BP56" s="272"/>
      <c r="BQ56" s="272"/>
      <c r="BR56" s="272"/>
      <c r="BS56" s="272"/>
      <c r="BT56" s="272"/>
      <c r="BU56" s="272"/>
      <c r="BV56" s="272"/>
      <c r="BW56" s="272"/>
      <c r="BX56" s="272"/>
      <c r="BY56" s="272"/>
      <c r="BZ56" s="272"/>
      <c r="CA56" s="272"/>
      <c r="CB56" s="272"/>
      <c r="CC56" s="272"/>
      <c r="CD56" s="272"/>
      <c r="CE56" s="272"/>
      <c r="CF56" s="272"/>
      <c r="CG56" s="272"/>
      <c r="CH56" s="272"/>
      <c r="CI56" s="272"/>
      <c r="CJ56" s="272"/>
      <c r="CK56" s="272"/>
      <c r="CL56" s="272"/>
      <c r="CM56" s="272"/>
      <c r="CN56" s="272"/>
      <c r="CO56" s="272"/>
      <c r="CP56" s="272"/>
      <c r="CQ56" s="272"/>
      <c r="CR56" s="272"/>
      <c r="CS56" s="272"/>
      <c r="CT56" s="272"/>
      <c r="CU56" s="272"/>
      <c r="CV56" s="272"/>
      <c r="CW56" s="272"/>
      <c r="CX56" s="272"/>
      <c r="CY56" s="272"/>
      <c r="CZ56" s="272"/>
      <c r="DA56" s="272"/>
      <c r="DB56" s="272"/>
      <c r="DC56" s="272"/>
      <c r="DD56" s="272"/>
      <c r="DE56" s="272"/>
      <c r="DF56" s="272"/>
      <c r="DG56" s="272"/>
      <c r="DH56" s="272"/>
      <c r="DI56" s="272"/>
      <c r="DJ56" s="272"/>
      <c r="DK56" s="272"/>
      <c r="DL56" s="272"/>
      <c r="DM56" s="272"/>
      <c r="DN56" s="272"/>
      <c r="DO56" s="272"/>
      <c r="DP56" s="272"/>
      <c r="DQ56" s="272"/>
      <c r="DR56" s="272"/>
      <c r="DS56" s="272"/>
      <c r="DT56" s="272"/>
      <c r="DU56" s="272"/>
      <c r="DV56" s="272"/>
      <c r="DW56" s="272"/>
      <c r="DX56" s="272"/>
      <c r="DY56" s="272"/>
      <c r="DZ56" s="272"/>
      <c r="EA56" s="272"/>
      <c r="EB56" s="272"/>
      <c r="EC56" s="272"/>
      <c r="ED56" s="272"/>
      <c r="EE56" s="272"/>
      <c r="EF56" s="272"/>
      <c r="EG56" s="272"/>
      <c r="EH56" s="272"/>
      <c r="EI56" s="272"/>
      <c r="EJ56" s="272"/>
      <c r="EK56" s="272"/>
      <c r="EL56" s="272"/>
      <c r="EM56" s="272"/>
      <c r="EN56" s="272"/>
      <c r="EO56" s="272"/>
      <c r="EP56" s="272"/>
      <c r="EQ56" s="272"/>
      <c r="ER56" s="272"/>
      <c r="ES56" s="272"/>
      <c r="ET56" s="272"/>
      <c r="EU56" s="272"/>
      <c r="EV56" s="272"/>
      <c r="EW56" s="272"/>
      <c r="EX56" s="272"/>
      <c r="EY56" s="272"/>
      <c r="EZ56" s="272"/>
      <c r="FA56" s="272"/>
      <c r="FB56" s="272"/>
      <c r="FC56" s="272"/>
      <c r="FD56" s="272"/>
      <c r="FE56" s="272"/>
      <c r="FF56" s="272"/>
      <c r="FG56" s="272"/>
      <c r="FH56" s="272"/>
      <c r="FI56" s="272"/>
      <c r="FJ56" s="272"/>
      <c r="FK56" s="272"/>
      <c r="FL56" s="272"/>
      <c r="FM56" s="272"/>
      <c r="FN56" s="272"/>
      <c r="FO56" s="272"/>
      <c r="FP56" s="272"/>
      <c r="FQ56" s="272"/>
      <c r="FR56" s="272"/>
      <c r="FS56" s="272"/>
      <c r="FT56" s="272"/>
      <c r="FU56" s="272"/>
      <c r="FV56" s="272"/>
      <c r="FW56" s="272"/>
      <c r="FX56" s="272"/>
      <c r="FY56" s="272"/>
      <c r="FZ56" s="272"/>
      <c r="GA56" s="272"/>
      <c r="GB56" s="272"/>
      <c r="GC56" s="272"/>
      <c r="GD56" s="272"/>
      <c r="GE56" s="272"/>
      <c r="GF56" s="272"/>
      <c r="GG56" s="272"/>
      <c r="GH56" s="272"/>
      <c r="GI56" s="272"/>
      <c r="GJ56" s="272"/>
      <c r="GK56" s="272"/>
      <c r="GL56" s="272"/>
      <c r="GM56" s="272"/>
      <c r="GN56" s="272"/>
      <c r="GO56" s="272"/>
      <c r="GP56" s="272"/>
      <c r="GQ56" s="272"/>
      <c r="GR56" s="272"/>
      <c r="GS56" s="272"/>
      <c r="GT56" s="272"/>
      <c r="GU56" s="272"/>
      <c r="GV56" s="272"/>
      <c r="GW56" s="272"/>
      <c r="GX56" s="272"/>
      <c r="GY56" s="272"/>
      <c r="GZ56" s="272"/>
      <c r="HA56" s="272"/>
      <c r="HB56" s="272"/>
      <c r="HC56" s="272"/>
      <c r="HD56" s="272"/>
      <c r="HE56" s="272"/>
      <c r="HF56" s="272"/>
      <c r="HG56" s="272"/>
      <c r="HH56" s="272"/>
      <c r="HI56" s="272"/>
      <c r="HJ56" s="272"/>
      <c r="HK56" s="272"/>
      <c r="HL56" s="272"/>
      <c r="HM56" s="272"/>
      <c r="HN56" s="272"/>
      <c r="HO56" s="272"/>
      <c r="HP56" s="272"/>
      <c r="HQ56" s="272"/>
      <c r="HR56" s="272"/>
      <c r="HS56" s="272"/>
      <c r="HT56" s="272"/>
      <c r="HU56" s="272"/>
      <c r="HV56" s="272"/>
      <c r="HW56" s="272"/>
      <c r="HX56" s="272"/>
      <c r="HY56" s="272"/>
      <c r="HZ56" s="272"/>
      <c r="IA56" s="272"/>
      <c r="IB56" s="272"/>
      <c r="IC56" s="272"/>
      <c r="ID56" s="272"/>
      <c r="IE56" s="272"/>
      <c r="IF56" s="272"/>
      <c r="IG56" s="272"/>
      <c r="IH56" s="272"/>
      <c r="II56" s="272"/>
      <c r="IJ56" s="272"/>
      <c r="IK56" s="272"/>
      <c r="IL56" s="272"/>
      <c r="IM56" s="272"/>
      <c r="IN56" s="272"/>
      <c r="IO56" s="272"/>
      <c r="IP56" s="272"/>
      <c r="IQ56" s="272"/>
      <c r="IR56" s="272"/>
      <c r="IS56" s="272"/>
      <c r="IT56" s="272"/>
    </row>
    <row r="57" spans="1:254" s="247" customFormat="1" ht="13.8" x14ac:dyDescent="0.25">
      <c r="A57" s="560" t="s">
        <v>252</v>
      </c>
      <c r="B57" s="542" t="s">
        <v>360</v>
      </c>
      <c r="C57" s="549">
        <f>ROUNDUP('7990NTP-P'!$J$26*0.12,2)</f>
        <v>0</v>
      </c>
      <c r="D57" s="550"/>
      <c r="E57" s="549">
        <f>ROUNDUP('7990NTP-P'!$K$26*0.12,2)</f>
        <v>0</v>
      </c>
      <c r="F57" s="550"/>
      <c r="G57" s="549">
        <f>ROUNDUP('7990NTP-P'!$L$26*0.12,2)</f>
        <v>0</v>
      </c>
      <c r="H57" s="550"/>
      <c r="I57" s="549">
        <f>ROUNDUP('7990NTP-P'!$M$26*0.12,2)</f>
        <v>0</v>
      </c>
      <c r="J57" s="550"/>
      <c r="K57" s="549">
        <f>ROUNDUP('7990NTP-P'!$N$26*0.12,2)</f>
        <v>0</v>
      </c>
      <c r="L57" s="550"/>
      <c r="M57" s="549">
        <f>ROUNDUP('7990NTP-P'!$O$26*0.12,2)</f>
        <v>0</v>
      </c>
      <c r="N57" s="550"/>
      <c r="O57" s="540">
        <f t="shared" si="0"/>
        <v>0</v>
      </c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272"/>
      <c r="BJ57" s="272"/>
      <c r="BK57" s="272"/>
      <c r="BL57" s="272"/>
      <c r="BM57" s="272"/>
      <c r="BN57" s="272"/>
      <c r="BO57" s="272"/>
      <c r="BP57" s="272"/>
      <c r="BQ57" s="272"/>
      <c r="BR57" s="272"/>
      <c r="BS57" s="272"/>
      <c r="BT57" s="272"/>
      <c r="BU57" s="272"/>
      <c r="BV57" s="272"/>
      <c r="BW57" s="272"/>
      <c r="BX57" s="272"/>
      <c r="BY57" s="272"/>
      <c r="BZ57" s="272"/>
      <c r="CA57" s="272"/>
      <c r="CB57" s="272"/>
      <c r="CC57" s="272"/>
      <c r="CD57" s="272"/>
      <c r="CE57" s="272"/>
      <c r="CF57" s="272"/>
      <c r="CG57" s="272"/>
      <c r="CH57" s="272"/>
      <c r="CI57" s="272"/>
      <c r="CJ57" s="272"/>
      <c r="CK57" s="272"/>
      <c r="CL57" s="272"/>
      <c r="CM57" s="272"/>
      <c r="CN57" s="272"/>
      <c r="CO57" s="272"/>
      <c r="CP57" s="272"/>
      <c r="CQ57" s="272"/>
      <c r="CR57" s="272"/>
      <c r="CS57" s="272"/>
      <c r="CT57" s="272"/>
      <c r="CU57" s="272"/>
      <c r="CV57" s="272"/>
      <c r="CW57" s="272"/>
      <c r="CX57" s="272"/>
      <c r="CY57" s="272"/>
      <c r="CZ57" s="272"/>
      <c r="DA57" s="272"/>
      <c r="DB57" s="272"/>
      <c r="DC57" s="272"/>
      <c r="DD57" s="272"/>
      <c r="DE57" s="272"/>
      <c r="DF57" s="272"/>
      <c r="DG57" s="272"/>
      <c r="DH57" s="272"/>
      <c r="DI57" s="272"/>
      <c r="DJ57" s="272"/>
      <c r="DK57" s="272"/>
      <c r="DL57" s="272"/>
      <c r="DM57" s="272"/>
      <c r="DN57" s="272"/>
      <c r="DO57" s="272"/>
      <c r="DP57" s="272"/>
      <c r="DQ57" s="272"/>
      <c r="DR57" s="272"/>
      <c r="DS57" s="272"/>
      <c r="DT57" s="272"/>
      <c r="DU57" s="272"/>
      <c r="DV57" s="272"/>
      <c r="DW57" s="272"/>
      <c r="DX57" s="272"/>
      <c r="DY57" s="272"/>
      <c r="DZ57" s="272"/>
      <c r="EA57" s="272"/>
      <c r="EB57" s="272"/>
      <c r="EC57" s="272"/>
      <c r="ED57" s="272"/>
      <c r="EE57" s="272"/>
      <c r="EF57" s="272"/>
      <c r="EG57" s="272"/>
      <c r="EH57" s="272"/>
      <c r="EI57" s="272"/>
      <c r="EJ57" s="272"/>
      <c r="EK57" s="272"/>
      <c r="EL57" s="272"/>
      <c r="EM57" s="272"/>
      <c r="EN57" s="272"/>
      <c r="EO57" s="272"/>
      <c r="EP57" s="272"/>
      <c r="EQ57" s="272"/>
      <c r="ER57" s="272"/>
      <c r="ES57" s="272"/>
      <c r="ET57" s="272"/>
      <c r="EU57" s="272"/>
      <c r="EV57" s="272"/>
      <c r="EW57" s="272"/>
      <c r="EX57" s="272"/>
      <c r="EY57" s="272"/>
      <c r="EZ57" s="272"/>
      <c r="FA57" s="272"/>
      <c r="FB57" s="272"/>
      <c r="FC57" s="272"/>
      <c r="FD57" s="272"/>
      <c r="FE57" s="272"/>
      <c r="FF57" s="272"/>
      <c r="FG57" s="272"/>
      <c r="FH57" s="272"/>
      <c r="FI57" s="272"/>
      <c r="FJ57" s="272"/>
      <c r="FK57" s="272"/>
      <c r="FL57" s="272"/>
      <c r="FM57" s="272"/>
      <c r="FN57" s="272"/>
      <c r="FO57" s="272"/>
      <c r="FP57" s="272"/>
      <c r="FQ57" s="272"/>
      <c r="FR57" s="272"/>
      <c r="FS57" s="272"/>
      <c r="FT57" s="272"/>
      <c r="FU57" s="272"/>
      <c r="FV57" s="272"/>
      <c r="FW57" s="272"/>
      <c r="FX57" s="272"/>
      <c r="FY57" s="272"/>
      <c r="FZ57" s="272"/>
      <c r="GA57" s="272"/>
      <c r="GB57" s="272"/>
      <c r="GC57" s="272"/>
      <c r="GD57" s="272"/>
      <c r="GE57" s="272"/>
      <c r="GF57" s="272"/>
      <c r="GG57" s="272"/>
      <c r="GH57" s="272"/>
      <c r="GI57" s="272"/>
      <c r="GJ57" s="272"/>
      <c r="GK57" s="272"/>
      <c r="GL57" s="272"/>
      <c r="GM57" s="272"/>
      <c r="GN57" s="272"/>
      <c r="GO57" s="272"/>
      <c r="GP57" s="272"/>
      <c r="GQ57" s="272"/>
      <c r="GR57" s="272"/>
      <c r="GS57" s="272"/>
      <c r="GT57" s="272"/>
      <c r="GU57" s="272"/>
      <c r="GV57" s="272"/>
      <c r="GW57" s="272"/>
      <c r="GX57" s="272"/>
      <c r="GY57" s="272"/>
      <c r="GZ57" s="272"/>
      <c r="HA57" s="272"/>
      <c r="HB57" s="272"/>
      <c r="HC57" s="272"/>
      <c r="HD57" s="272"/>
      <c r="HE57" s="272"/>
      <c r="HF57" s="272"/>
      <c r="HG57" s="272"/>
      <c r="HH57" s="272"/>
      <c r="HI57" s="272"/>
      <c r="HJ57" s="272"/>
      <c r="HK57" s="272"/>
      <c r="HL57" s="272"/>
      <c r="HM57" s="272"/>
      <c r="HN57" s="272"/>
      <c r="HO57" s="272"/>
      <c r="HP57" s="272"/>
      <c r="HQ57" s="272"/>
      <c r="HR57" s="272"/>
      <c r="HS57" s="272"/>
      <c r="HT57" s="272"/>
      <c r="HU57" s="272"/>
      <c r="HV57" s="272"/>
      <c r="HW57" s="272"/>
      <c r="HX57" s="272"/>
      <c r="HY57" s="272"/>
      <c r="HZ57" s="272"/>
      <c r="IA57" s="272"/>
      <c r="IB57" s="272"/>
      <c r="IC57" s="272"/>
      <c r="ID57" s="272"/>
      <c r="IE57" s="272"/>
      <c r="IF57" s="272"/>
      <c r="IG57" s="272"/>
      <c r="IH57" s="272"/>
      <c r="II57" s="272"/>
      <c r="IJ57" s="272"/>
      <c r="IK57" s="272"/>
      <c r="IL57" s="272"/>
      <c r="IM57" s="272"/>
      <c r="IN57" s="272"/>
      <c r="IO57" s="272"/>
      <c r="IP57" s="272"/>
      <c r="IQ57" s="272"/>
      <c r="IR57" s="272"/>
      <c r="IS57" s="272"/>
      <c r="IT57" s="272"/>
    </row>
    <row r="58" spans="1:254" s="247" customFormat="1" ht="13.8" x14ac:dyDescent="0.25">
      <c r="A58" s="369"/>
      <c r="B58" s="369"/>
      <c r="C58" s="545"/>
      <c r="D58" s="546"/>
      <c r="E58" s="545"/>
      <c r="F58" s="546"/>
      <c r="G58" s="545"/>
      <c r="H58" s="546"/>
      <c r="I58" s="545"/>
      <c r="J58" s="546"/>
      <c r="K58" s="545"/>
      <c r="L58" s="546"/>
      <c r="M58" s="545"/>
      <c r="N58" s="546"/>
      <c r="O58" s="540">
        <f t="shared" si="0"/>
        <v>0</v>
      </c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272"/>
      <c r="BC58" s="272"/>
      <c r="BD58" s="272"/>
      <c r="BE58" s="272"/>
      <c r="BF58" s="272"/>
      <c r="BG58" s="272"/>
      <c r="BH58" s="272"/>
      <c r="BI58" s="272"/>
      <c r="BJ58" s="272"/>
      <c r="BK58" s="272"/>
      <c r="BL58" s="272"/>
      <c r="BM58" s="272"/>
      <c r="BN58" s="272"/>
      <c r="BO58" s="272"/>
      <c r="BP58" s="272"/>
      <c r="BQ58" s="272"/>
      <c r="BR58" s="272"/>
      <c r="BS58" s="272"/>
      <c r="BT58" s="272"/>
      <c r="BU58" s="272"/>
      <c r="BV58" s="272"/>
      <c r="BW58" s="272"/>
      <c r="BX58" s="272"/>
      <c r="BY58" s="272"/>
      <c r="BZ58" s="272"/>
      <c r="CA58" s="272"/>
      <c r="CB58" s="272"/>
      <c r="CC58" s="272"/>
      <c r="CD58" s="272"/>
      <c r="CE58" s="272"/>
      <c r="CF58" s="272"/>
      <c r="CG58" s="272"/>
      <c r="CH58" s="272"/>
      <c r="CI58" s="272"/>
      <c r="CJ58" s="272"/>
      <c r="CK58" s="272"/>
      <c r="CL58" s="272"/>
      <c r="CM58" s="272"/>
      <c r="CN58" s="272"/>
      <c r="CO58" s="272"/>
      <c r="CP58" s="272"/>
      <c r="CQ58" s="272"/>
      <c r="CR58" s="272"/>
      <c r="CS58" s="272"/>
      <c r="CT58" s="272"/>
      <c r="CU58" s="272"/>
      <c r="CV58" s="272"/>
      <c r="CW58" s="272"/>
      <c r="CX58" s="272"/>
      <c r="CY58" s="272"/>
      <c r="CZ58" s="272"/>
      <c r="DA58" s="272"/>
      <c r="DB58" s="272"/>
      <c r="DC58" s="272"/>
      <c r="DD58" s="272"/>
      <c r="DE58" s="272"/>
      <c r="DF58" s="272"/>
      <c r="DG58" s="272"/>
      <c r="DH58" s="272"/>
      <c r="DI58" s="272"/>
      <c r="DJ58" s="272"/>
      <c r="DK58" s="272"/>
      <c r="DL58" s="272"/>
      <c r="DM58" s="272"/>
      <c r="DN58" s="272"/>
      <c r="DO58" s="272"/>
      <c r="DP58" s="272"/>
      <c r="DQ58" s="272"/>
      <c r="DR58" s="272"/>
      <c r="DS58" s="272"/>
      <c r="DT58" s="272"/>
      <c r="DU58" s="272"/>
      <c r="DV58" s="272"/>
      <c r="DW58" s="272"/>
      <c r="DX58" s="272"/>
      <c r="DY58" s="272"/>
      <c r="DZ58" s="272"/>
      <c r="EA58" s="272"/>
      <c r="EB58" s="272"/>
      <c r="EC58" s="272"/>
      <c r="ED58" s="272"/>
      <c r="EE58" s="272"/>
      <c r="EF58" s="272"/>
      <c r="EG58" s="272"/>
      <c r="EH58" s="272"/>
      <c r="EI58" s="272"/>
      <c r="EJ58" s="272"/>
      <c r="EK58" s="272"/>
      <c r="EL58" s="272"/>
      <c r="EM58" s="272"/>
      <c r="EN58" s="272"/>
      <c r="EO58" s="272"/>
      <c r="EP58" s="272"/>
      <c r="EQ58" s="272"/>
      <c r="ER58" s="272"/>
      <c r="ES58" s="272"/>
      <c r="ET58" s="272"/>
      <c r="EU58" s="272"/>
      <c r="EV58" s="272"/>
      <c r="EW58" s="272"/>
      <c r="EX58" s="272"/>
      <c r="EY58" s="272"/>
      <c r="EZ58" s="272"/>
      <c r="FA58" s="272"/>
      <c r="FB58" s="272"/>
      <c r="FC58" s="272"/>
      <c r="FD58" s="272"/>
      <c r="FE58" s="272"/>
      <c r="FF58" s="272"/>
      <c r="FG58" s="272"/>
      <c r="FH58" s="272"/>
      <c r="FI58" s="272"/>
      <c r="FJ58" s="272"/>
      <c r="FK58" s="272"/>
      <c r="FL58" s="272"/>
      <c r="FM58" s="272"/>
      <c r="FN58" s="272"/>
      <c r="FO58" s="272"/>
      <c r="FP58" s="272"/>
      <c r="FQ58" s="272"/>
      <c r="FR58" s="272"/>
      <c r="FS58" s="272"/>
      <c r="FT58" s="272"/>
      <c r="FU58" s="272"/>
      <c r="FV58" s="272"/>
      <c r="FW58" s="272"/>
      <c r="FX58" s="272"/>
      <c r="FY58" s="272"/>
      <c r="FZ58" s="272"/>
      <c r="GA58" s="272"/>
      <c r="GB58" s="272"/>
      <c r="GC58" s="272"/>
      <c r="GD58" s="272"/>
      <c r="GE58" s="272"/>
      <c r="GF58" s="272"/>
      <c r="GG58" s="272"/>
      <c r="GH58" s="272"/>
      <c r="GI58" s="272"/>
      <c r="GJ58" s="272"/>
      <c r="GK58" s="272"/>
      <c r="GL58" s="272"/>
      <c r="GM58" s="272"/>
      <c r="GN58" s="272"/>
      <c r="GO58" s="272"/>
      <c r="GP58" s="272"/>
      <c r="GQ58" s="272"/>
      <c r="GR58" s="272"/>
      <c r="GS58" s="272"/>
      <c r="GT58" s="272"/>
      <c r="GU58" s="272"/>
      <c r="GV58" s="272"/>
      <c r="GW58" s="272"/>
      <c r="GX58" s="272"/>
      <c r="GY58" s="272"/>
      <c r="GZ58" s="272"/>
      <c r="HA58" s="272"/>
      <c r="HB58" s="272"/>
      <c r="HC58" s="272"/>
      <c r="HD58" s="272"/>
      <c r="HE58" s="272"/>
      <c r="HF58" s="272"/>
      <c r="HG58" s="272"/>
      <c r="HH58" s="272"/>
      <c r="HI58" s="272"/>
      <c r="HJ58" s="272"/>
      <c r="HK58" s="272"/>
      <c r="HL58" s="272"/>
      <c r="HM58" s="272"/>
      <c r="HN58" s="272"/>
      <c r="HO58" s="272"/>
      <c r="HP58" s="272"/>
      <c r="HQ58" s="272"/>
      <c r="HR58" s="272"/>
      <c r="HS58" s="272"/>
      <c r="HT58" s="272"/>
      <c r="HU58" s="272"/>
      <c r="HV58" s="272"/>
      <c r="HW58" s="272"/>
      <c r="HX58" s="272"/>
      <c r="HY58" s="272"/>
      <c r="HZ58" s="272"/>
      <c r="IA58" s="272"/>
      <c r="IB58" s="272"/>
      <c r="IC58" s="272"/>
      <c r="ID58" s="272"/>
      <c r="IE58" s="272"/>
      <c r="IF58" s="272"/>
      <c r="IG58" s="272"/>
      <c r="IH58" s="272"/>
      <c r="II58" s="272"/>
      <c r="IJ58" s="272"/>
      <c r="IK58" s="272"/>
      <c r="IL58" s="272"/>
      <c r="IM58" s="272"/>
      <c r="IN58" s="272"/>
      <c r="IO58" s="272"/>
      <c r="IP58" s="272"/>
      <c r="IQ58" s="272"/>
      <c r="IR58" s="272"/>
      <c r="IS58" s="272"/>
      <c r="IT58" s="272"/>
    </row>
    <row r="59" spans="1:254" s="247" customFormat="1" ht="13.8" x14ac:dyDescent="0.25">
      <c r="A59" s="560" t="s">
        <v>257</v>
      </c>
      <c r="B59" s="367" t="s">
        <v>254</v>
      </c>
      <c r="C59" s="418">
        <f>ROUNDDOWN('7990NTP-P'!$J$27-('7990NTP-P'!$J$27*0.12),2)</f>
        <v>0</v>
      </c>
      <c r="D59" s="547">
        <f>'7990NTP-P'!$C$27</f>
        <v>0</v>
      </c>
      <c r="E59" s="418">
        <f>ROUNDDOWN('7990NTP-P'!$K$27-('7990NTP-P'!$K$27*0.12),2)</f>
        <v>0</v>
      </c>
      <c r="F59" s="547">
        <f>'7990NTP-P'!$D$27</f>
        <v>0</v>
      </c>
      <c r="G59" s="418">
        <f>ROUNDDOWN('7990NTP-P'!$L$27-('7990NTP-P'!$L$27*0.12),2)</f>
        <v>0</v>
      </c>
      <c r="H59" s="547">
        <f>'7990NTP-P'!$E$27</f>
        <v>0</v>
      </c>
      <c r="I59" s="418">
        <f>ROUNDDOWN('7990NTP-P'!$M$27-('7990NTP-P'!$M$27*0.12),2)</f>
        <v>0</v>
      </c>
      <c r="J59" s="547">
        <f>'7990NTP-P'!$F$27</f>
        <v>0</v>
      </c>
      <c r="K59" s="418">
        <f>ROUNDDOWN('7990NTP-P'!$N$27-('7990NTP-P'!$N$27*0.12),2)</f>
        <v>0</v>
      </c>
      <c r="L59" s="547">
        <f>'7990NTP-P'!$G$27</f>
        <v>0</v>
      </c>
      <c r="M59" s="418">
        <f>ROUNDDOWN('7990NTP-P'!$O$27-('7990NTP-P'!$O$27*0.12),2)</f>
        <v>0</v>
      </c>
      <c r="N59" s="547">
        <f>'7990NTP-P'!$H$27</f>
        <v>0</v>
      </c>
      <c r="O59" s="540">
        <f t="shared" si="0"/>
        <v>0</v>
      </c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  <c r="AY59" s="272"/>
      <c r="AZ59" s="272"/>
      <c r="BA59" s="272"/>
      <c r="BB59" s="272"/>
      <c r="BC59" s="272"/>
      <c r="BD59" s="272"/>
      <c r="BE59" s="272"/>
      <c r="BF59" s="272"/>
      <c r="BG59" s="272"/>
      <c r="BH59" s="272"/>
      <c r="BI59" s="272"/>
      <c r="BJ59" s="272"/>
      <c r="BK59" s="272"/>
      <c r="BL59" s="272"/>
      <c r="BM59" s="272"/>
      <c r="BN59" s="272"/>
      <c r="BO59" s="272"/>
      <c r="BP59" s="272"/>
      <c r="BQ59" s="272"/>
      <c r="BR59" s="272"/>
      <c r="BS59" s="272"/>
      <c r="BT59" s="272"/>
      <c r="BU59" s="272"/>
      <c r="BV59" s="272"/>
      <c r="BW59" s="272"/>
      <c r="BX59" s="272"/>
      <c r="BY59" s="272"/>
      <c r="BZ59" s="272"/>
      <c r="CA59" s="272"/>
      <c r="CB59" s="272"/>
      <c r="CC59" s="272"/>
      <c r="CD59" s="272"/>
      <c r="CE59" s="272"/>
      <c r="CF59" s="272"/>
      <c r="CG59" s="272"/>
      <c r="CH59" s="272"/>
      <c r="CI59" s="272"/>
      <c r="CJ59" s="272"/>
      <c r="CK59" s="272"/>
      <c r="CL59" s="272"/>
      <c r="CM59" s="272"/>
      <c r="CN59" s="272"/>
      <c r="CO59" s="272"/>
      <c r="CP59" s="272"/>
      <c r="CQ59" s="272"/>
      <c r="CR59" s="272"/>
      <c r="CS59" s="272"/>
      <c r="CT59" s="272"/>
      <c r="CU59" s="272"/>
      <c r="CV59" s="272"/>
      <c r="CW59" s="272"/>
      <c r="CX59" s="272"/>
      <c r="CY59" s="272"/>
      <c r="CZ59" s="272"/>
      <c r="DA59" s="272"/>
      <c r="DB59" s="272"/>
      <c r="DC59" s="272"/>
      <c r="DD59" s="272"/>
      <c r="DE59" s="272"/>
      <c r="DF59" s="272"/>
      <c r="DG59" s="272"/>
      <c r="DH59" s="272"/>
      <c r="DI59" s="272"/>
      <c r="DJ59" s="272"/>
      <c r="DK59" s="272"/>
      <c r="DL59" s="272"/>
      <c r="DM59" s="272"/>
      <c r="DN59" s="272"/>
      <c r="DO59" s="272"/>
      <c r="DP59" s="272"/>
      <c r="DQ59" s="272"/>
      <c r="DR59" s="272"/>
      <c r="DS59" s="272"/>
      <c r="DT59" s="272"/>
      <c r="DU59" s="272"/>
      <c r="DV59" s="272"/>
      <c r="DW59" s="272"/>
      <c r="DX59" s="272"/>
      <c r="DY59" s="272"/>
      <c r="DZ59" s="272"/>
      <c r="EA59" s="272"/>
      <c r="EB59" s="272"/>
      <c r="EC59" s="272"/>
      <c r="ED59" s="272"/>
      <c r="EE59" s="272"/>
      <c r="EF59" s="272"/>
      <c r="EG59" s="272"/>
      <c r="EH59" s="272"/>
      <c r="EI59" s="272"/>
      <c r="EJ59" s="272"/>
      <c r="EK59" s="272"/>
      <c r="EL59" s="272"/>
      <c r="EM59" s="272"/>
      <c r="EN59" s="272"/>
      <c r="EO59" s="272"/>
      <c r="EP59" s="272"/>
      <c r="EQ59" s="272"/>
      <c r="ER59" s="272"/>
      <c r="ES59" s="272"/>
      <c r="ET59" s="272"/>
      <c r="EU59" s="272"/>
      <c r="EV59" s="272"/>
      <c r="EW59" s="272"/>
      <c r="EX59" s="272"/>
      <c r="EY59" s="272"/>
      <c r="EZ59" s="272"/>
      <c r="FA59" s="272"/>
      <c r="FB59" s="272"/>
      <c r="FC59" s="272"/>
      <c r="FD59" s="272"/>
      <c r="FE59" s="272"/>
      <c r="FF59" s="272"/>
      <c r="FG59" s="272"/>
      <c r="FH59" s="272"/>
      <c r="FI59" s="272"/>
      <c r="FJ59" s="272"/>
      <c r="FK59" s="272"/>
      <c r="FL59" s="272"/>
      <c r="FM59" s="272"/>
      <c r="FN59" s="272"/>
      <c r="FO59" s="272"/>
      <c r="FP59" s="272"/>
      <c r="FQ59" s="272"/>
      <c r="FR59" s="272"/>
      <c r="FS59" s="272"/>
      <c r="FT59" s="272"/>
      <c r="FU59" s="272"/>
      <c r="FV59" s="272"/>
      <c r="FW59" s="272"/>
      <c r="FX59" s="272"/>
      <c r="FY59" s="272"/>
      <c r="FZ59" s="272"/>
      <c r="GA59" s="272"/>
      <c r="GB59" s="272"/>
      <c r="GC59" s="272"/>
      <c r="GD59" s="272"/>
      <c r="GE59" s="272"/>
      <c r="GF59" s="272"/>
      <c r="GG59" s="272"/>
      <c r="GH59" s="272"/>
      <c r="GI59" s="272"/>
      <c r="GJ59" s="272"/>
      <c r="GK59" s="272"/>
      <c r="GL59" s="272"/>
      <c r="GM59" s="272"/>
      <c r="GN59" s="272"/>
      <c r="GO59" s="272"/>
      <c r="GP59" s="272"/>
      <c r="GQ59" s="272"/>
      <c r="GR59" s="272"/>
      <c r="GS59" s="272"/>
      <c r="GT59" s="272"/>
      <c r="GU59" s="272"/>
      <c r="GV59" s="272"/>
      <c r="GW59" s="272"/>
      <c r="GX59" s="272"/>
      <c r="GY59" s="272"/>
      <c r="GZ59" s="272"/>
      <c r="HA59" s="272"/>
      <c r="HB59" s="272"/>
      <c r="HC59" s="272"/>
      <c r="HD59" s="272"/>
      <c r="HE59" s="272"/>
      <c r="HF59" s="272"/>
      <c r="HG59" s="272"/>
      <c r="HH59" s="272"/>
      <c r="HI59" s="272"/>
      <c r="HJ59" s="272"/>
      <c r="HK59" s="272"/>
      <c r="HL59" s="272"/>
      <c r="HM59" s="272"/>
      <c r="HN59" s="272"/>
      <c r="HO59" s="272"/>
      <c r="HP59" s="272"/>
      <c r="HQ59" s="272"/>
      <c r="HR59" s="272"/>
      <c r="HS59" s="272"/>
      <c r="HT59" s="272"/>
      <c r="HU59" s="272"/>
      <c r="HV59" s="272"/>
      <c r="HW59" s="272"/>
      <c r="HX59" s="272"/>
      <c r="HY59" s="272"/>
      <c r="HZ59" s="272"/>
      <c r="IA59" s="272"/>
      <c r="IB59" s="272"/>
      <c r="IC59" s="272"/>
      <c r="ID59" s="272"/>
      <c r="IE59" s="272"/>
      <c r="IF59" s="272"/>
      <c r="IG59" s="272"/>
      <c r="IH59" s="272"/>
      <c r="II59" s="272"/>
      <c r="IJ59" s="272"/>
      <c r="IK59" s="272"/>
      <c r="IL59" s="272"/>
      <c r="IM59" s="272"/>
      <c r="IN59" s="272"/>
      <c r="IO59" s="272"/>
      <c r="IP59" s="272"/>
      <c r="IQ59" s="272"/>
      <c r="IR59" s="272"/>
      <c r="IS59" s="272"/>
      <c r="IT59" s="272"/>
    </row>
    <row r="60" spans="1:254" s="247" customFormat="1" ht="13.8" x14ac:dyDescent="0.25">
      <c r="A60" s="561" t="s">
        <v>256</v>
      </c>
      <c r="B60" s="367" t="s">
        <v>255</v>
      </c>
      <c r="C60" s="549">
        <f>ROUNDUP('7990NTP-P'!$J$27*0.12,2)</f>
        <v>0</v>
      </c>
      <c r="D60" s="550"/>
      <c r="E60" s="549">
        <f>ROUNDUP('7990NTP-P'!$K$27*0.12,2)</f>
        <v>0</v>
      </c>
      <c r="F60" s="550"/>
      <c r="G60" s="549">
        <f>ROUNDUP('7990NTP-P'!$L$27*0.12,2)</f>
        <v>0</v>
      </c>
      <c r="H60" s="550"/>
      <c r="I60" s="549">
        <f>ROUNDUP('7990NTP-P'!$M$27*0.12,2)</f>
        <v>0</v>
      </c>
      <c r="J60" s="550"/>
      <c r="K60" s="549">
        <f>ROUNDUP('7990NTP-P'!$N$27*0.12,2)</f>
        <v>0</v>
      </c>
      <c r="L60" s="550"/>
      <c r="M60" s="549">
        <f>ROUNDUP('7990NTP-P'!$O$27*0.12,2)</f>
        <v>0</v>
      </c>
      <c r="N60" s="550"/>
      <c r="O60" s="540">
        <f t="shared" si="0"/>
        <v>0</v>
      </c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2"/>
      <c r="AM60" s="272"/>
      <c r="AN60" s="272"/>
      <c r="AO60" s="272"/>
      <c r="AP60" s="272"/>
      <c r="AQ60" s="272"/>
      <c r="AR60" s="272"/>
      <c r="AS60" s="272"/>
      <c r="AT60" s="272"/>
      <c r="AU60" s="272"/>
      <c r="AV60" s="272"/>
      <c r="AW60" s="272"/>
      <c r="AX60" s="272"/>
      <c r="AY60" s="272"/>
      <c r="AZ60" s="272"/>
      <c r="BA60" s="272"/>
      <c r="BB60" s="272"/>
      <c r="BC60" s="272"/>
      <c r="BD60" s="272"/>
      <c r="BE60" s="272"/>
      <c r="BF60" s="272"/>
      <c r="BG60" s="272"/>
      <c r="BH60" s="272"/>
      <c r="BI60" s="272"/>
      <c r="BJ60" s="272"/>
      <c r="BK60" s="272"/>
      <c r="BL60" s="272"/>
      <c r="BM60" s="272"/>
      <c r="BN60" s="272"/>
      <c r="BO60" s="272"/>
      <c r="BP60" s="272"/>
      <c r="BQ60" s="272"/>
      <c r="BR60" s="272"/>
      <c r="BS60" s="272"/>
      <c r="BT60" s="272"/>
      <c r="BU60" s="272"/>
      <c r="BV60" s="272"/>
      <c r="BW60" s="272"/>
      <c r="BX60" s="272"/>
      <c r="BY60" s="272"/>
      <c r="BZ60" s="272"/>
      <c r="CA60" s="272"/>
      <c r="CB60" s="272"/>
      <c r="CC60" s="272"/>
      <c r="CD60" s="272"/>
      <c r="CE60" s="272"/>
      <c r="CF60" s="272"/>
      <c r="CG60" s="272"/>
      <c r="CH60" s="272"/>
      <c r="CI60" s="272"/>
      <c r="CJ60" s="272"/>
      <c r="CK60" s="272"/>
      <c r="CL60" s="272"/>
      <c r="CM60" s="272"/>
      <c r="CN60" s="272"/>
      <c r="CO60" s="272"/>
      <c r="CP60" s="272"/>
      <c r="CQ60" s="272"/>
      <c r="CR60" s="272"/>
      <c r="CS60" s="272"/>
      <c r="CT60" s="272"/>
      <c r="CU60" s="272"/>
      <c r="CV60" s="272"/>
      <c r="CW60" s="272"/>
      <c r="CX60" s="272"/>
      <c r="CY60" s="272"/>
      <c r="CZ60" s="272"/>
      <c r="DA60" s="272"/>
      <c r="DB60" s="272"/>
      <c r="DC60" s="272"/>
      <c r="DD60" s="272"/>
      <c r="DE60" s="272"/>
      <c r="DF60" s="272"/>
      <c r="DG60" s="272"/>
      <c r="DH60" s="272"/>
      <c r="DI60" s="272"/>
      <c r="DJ60" s="272"/>
      <c r="DK60" s="272"/>
      <c r="DL60" s="272"/>
      <c r="DM60" s="272"/>
      <c r="DN60" s="272"/>
      <c r="DO60" s="272"/>
      <c r="DP60" s="272"/>
      <c r="DQ60" s="272"/>
      <c r="DR60" s="272"/>
      <c r="DS60" s="272"/>
      <c r="DT60" s="272"/>
      <c r="DU60" s="272"/>
      <c r="DV60" s="272"/>
      <c r="DW60" s="272"/>
      <c r="DX60" s="272"/>
      <c r="DY60" s="272"/>
      <c r="DZ60" s="272"/>
      <c r="EA60" s="272"/>
      <c r="EB60" s="272"/>
      <c r="EC60" s="272"/>
      <c r="ED60" s="272"/>
      <c r="EE60" s="272"/>
      <c r="EF60" s="272"/>
      <c r="EG60" s="272"/>
      <c r="EH60" s="272"/>
      <c r="EI60" s="272"/>
      <c r="EJ60" s="272"/>
      <c r="EK60" s="272"/>
      <c r="EL60" s="272"/>
      <c r="EM60" s="272"/>
      <c r="EN60" s="272"/>
      <c r="EO60" s="272"/>
      <c r="EP60" s="272"/>
      <c r="EQ60" s="272"/>
      <c r="ER60" s="272"/>
      <c r="ES60" s="272"/>
      <c r="ET60" s="272"/>
      <c r="EU60" s="272"/>
      <c r="EV60" s="272"/>
      <c r="EW60" s="272"/>
      <c r="EX60" s="272"/>
      <c r="EY60" s="272"/>
      <c r="EZ60" s="272"/>
      <c r="FA60" s="272"/>
      <c r="FB60" s="272"/>
      <c r="FC60" s="272"/>
      <c r="FD60" s="272"/>
      <c r="FE60" s="272"/>
      <c r="FF60" s="272"/>
      <c r="FG60" s="272"/>
      <c r="FH60" s="272"/>
      <c r="FI60" s="272"/>
      <c r="FJ60" s="272"/>
      <c r="FK60" s="272"/>
      <c r="FL60" s="272"/>
      <c r="FM60" s="272"/>
      <c r="FN60" s="272"/>
      <c r="FO60" s="272"/>
      <c r="FP60" s="272"/>
      <c r="FQ60" s="272"/>
      <c r="FR60" s="272"/>
      <c r="FS60" s="272"/>
      <c r="FT60" s="272"/>
      <c r="FU60" s="272"/>
      <c r="FV60" s="272"/>
      <c r="FW60" s="272"/>
      <c r="FX60" s="272"/>
      <c r="FY60" s="272"/>
      <c r="FZ60" s="272"/>
      <c r="GA60" s="272"/>
      <c r="GB60" s="272"/>
      <c r="GC60" s="272"/>
      <c r="GD60" s="272"/>
      <c r="GE60" s="272"/>
      <c r="GF60" s="272"/>
      <c r="GG60" s="272"/>
      <c r="GH60" s="272"/>
      <c r="GI60" s="272"/>
      <c r="GJ60" s="272"/>
      <c r="GK60" s="272"/>
      <c r="GL60" s="272"/>
      <c r="GM60" s="272"/>
      <c r="GN60" s="272"/>
      <c r="GO60" s="272"/>
      <c r="GP60" s="272"/>
      <c r="GQ60" s="272"/>
      <c r="GR60" s="272"/>
      <c r="GS60" s="272"/>
      <c r="GT60" s="272"/>
      <c r="GU60" s="272"/>
      <c r="GV60" s="272"/>
      <c r="GW60" s="272"/>
      <c r="GX60" s="272"/>
      <c r="GY60" s="272"/>
      <c r="GZ60" s="272"/>
      <c r="HA60" s="272"/>
      <c r="HB60" s="272"/>
      <c r="HC60" s="272"/>
      <c r="HD60" s="272"/>
      <c r="HE60" s="272"/>
      <c r="HF60" s="272"/>
      <c r="HG60" s="272"/>
      <c r="HH60" s="272"/>
      <c r="HI60" s="272"/>
      <c r="HJ60" s="272"/>
      <c r="HK60" s="272"/>
      <c r="HL60" s="272"/>
      <c r="HM60" s="272"/>
      <c r="HN60" s="272"/>
      <c r="HO60" s="272"/>
      <c r="HP60" s="272"/>
      <c r="HQ60" s="272"/>
      <c r="HR60" s="272"/>
      <c r="HS60" s="272"/>
      <c r="HT60" s="272"/>
      <c r="HU60" s="272"/>
      <c r="HV60" s="272"/>
      <c r="HW60" s="272"/>
      <c r="HX60" s="272"/>
      <c r="HY60" s="272"/>
      <c r="HZ60" s="272"/>
      <c r="IA60" s="272"/>
      <c r="IB60" s="272"/>
      <c r="IC60" s="272"/>
      <c r="ID60" s="272"/>
      <c r="IE60" s="272"/>
      <c r="IF60" s="272"/>
      <c r="IG60" s="272"/>
      <c r="IH60" s="272"/>
      <c r="II60" s="272"/>
      <c r="IJ60" s="272"/>
      <c r="IK60" s="272"/>
      <c r="IL60" s="272"/>
      <c r="IM60" s="272"/>
      <c r="IN60" s="272"/>
      <c r="IO60" s="272"/>
      <c r="IP60" s="272"/>
      <c r="IQ60" s="272"/>
      <c r="IR60" s="272"/>
      <c r="IS60" s="272"/>
      <c r="IT60" s="272"/>
    </row>
    <row r="61" spans="1:254" s="247" customFormat="1" ht="13.8" x14ac:dyDescent="0.25">
      <c r="A61" s="369"/>
      <c r="B61" s="369"/>
      <c r="C61" s="545"/>
      <c r="D61" s="546"/>
      <c r="E61" s="545"/>
      <c r="F61" s="546"/>
      <c r="G61" s="545"/>
      <c r="H61" s="546"/>
      <c r="I61" s="545"/>
      <c r="J61" s="546"/>
      <c r="K61" s="545"/>
      <c r="L61" s="546"/>
      <c r="M61" s="545"/>
      <c r="N61" s="546"/>
      <c r="O61" s="540">
        <f t="shared" si="0"/>
        <v>0</v>
      </c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272"/>
      <c r="AM61" s="272"/>
      <c r="AN61" s="272"/>
      <c r="AO61" s="272"/>
      <c r="AP61" s="272"/>
      <c r="AQ61" s="272"/>
      <c r="AR61" s="272"/>
      <c r="AS61" s="272"/>
      <c r="AT61" s="272"/>
      <c r="AU61" s="272"/>
      <c r="AV61" s="272"/>
      <c r="AW61" s="272"/>
      <c r="AX61" s="272"/>
      <c r="AY61" s="272"/>
      <c r="AZ61" s="272"/>
      <c r="BA61" s="272"/>
      <c r="BB61" s="272"/>
      <c r="BC61" s="272"/>
      <c r="BD61" s="272"/>
      <c r="BE61" s="272"/>
      <c r="BF61" s="272"/>
      <c r="BG61" s="272"/>
      <c r="BH61" s="272"/>
      <c r="BI61" s="272"/>
      <c r="BJ61" s="272"/>
      <c r="BK61" s="272"/>
      <c r="BL61" s="272"/>
      <c r="BM61" s="272"/>
      <c r="BN61" s="272"/>
      <c r="BO61" s="272"/>
      <c r="BP61" s="272"/>
      <c r="BQ61" s="272"/>
      <c r="BR61" s="272"/>
      <c r="BS61" s="272"/>
      <c r="BT61" s="272"/>
      <c r="BU61" s="272"/>
      <c r="BV61" s="272"/>
      <c r="BW61" s="272"/>
      <c r="BX61" s="272"/>
      <c r="BY61" s="272"/>
      <c r="BZ61" s="272"/>
      <c r="CA61" s="272"/>
      <c r="CB61" s="272"/>
      <c r="CC61" s="272"/>
      <c r="CD61" s="272"/>
      <c r="CE61" s="272"/>
      <c r="CF61" s="272"/>
      <c r="CG61" s="272"/>
      <c r="CH61" s="272"/>
      <c r="CI61" s="272"/>
      <c r="CJ61" s="272"/>
      <c r="CK61" s="272"/>
      <c r="CL61" s="272"/>
      <c r="CM61" s="272"/>
      <c r="CN61" s="272"/>
      <c r="CO61" s="272"/>
      <c r="CP61" s="272"/>
      <c r="CQ61" s="272"/>
      <c r="CR61" s="272"/>
      <c r="CS61" s="272"/>
      <c r="CT61" s="272"/>
      <c r="CU61" s="272"/>
      <c r="CV61" s="272"/>
      <c r="CW61" s="272"/>
      <c r="CX61" s="272"/>
      <c r="CY61" s="272"/>
      <c r="CZ61" s="272"/>
      <c r="DA61" s="272"/>
      <c r="DB61" s="272"/>
      <c r="DC61" s="272"/>
      <c r="DD61" s="272"/>
      <c r="DE61" s="272"/>
      <c r="DF61" s="272"/>
      <c r="DG61" s="272"/>
      <c r="DH61" s="272"/>
      <c r="DI61" s="272"/>
      <c r="DJ61" s="272"/>
      <c r="DK61" s="272"/>
      <c r="DL61" s="272"/>
      <c r="DM61" s="272"/>
      <c r="DN61" s="272"/>
      <c r="DO61" s="272"/>
      <c r="DP61" s="272"/>
      <c r="DQ61" s="272"/>
      <c r="DR61" s="272"/>
      <c r="DS61" s="272"/>
      <c r="DT61" s="272"/>
      <c r="DU61" s="272"/>
      <c r="DV61" s="272"/>
      <c r="DW61" s="272"/>
      <c r="DX61" s="272"/>
      <c r="DY61" s="272"/>
      <c r="DZ61" s="272"/>
      <c r="EA61" s="272"/>
      <c r="EB61" s="272"/>
      <c r="EC61" s="272"/>
      <c r="ED61" s="272"/>
      <c r="EE61" s="272"/>
      <c r="EF61" s="272"/>
      <c r="EG61" s="272"/>
      <c r="EH61" s="272"/>
      <c r="EI61" s="272"/>
      <c r="EJ61" s="272"/>
      <c r="EK61" s="272"/>
      <c r="EL61" s="272"/>
      <c r="EM61" s="272"/>
      <c r="EN61" s="272"/>
      <c r="EO61" s="272"/>
      <c r="EP61" s="272"/>
      <c r="EQ61" s="272"/>
      <c r="ER61" s="272"/>
      <c r="ES61" s="272"/>
      <c r="ET61" s="272"/>
      <c r="EU61" s="272"/>
      <c r="EV61" s="272"/>
      <c r="EW61" s="272"/>
      <c r="EX61" s="272"/>
      <c r="EY61" s="272"/>
      <c r="EZ61" s="272"/>
      <c r="FA61" s="272"/>
      <c r="FB61" s="272"/>
      <c r="FC61" s="272"/>
      <c r="FD61" s="272"/>
      <c r="FE61" s="272"/>
      <c r="FF61" s="272"/>
      <c r="FG61" s="272"/>
      <c r="FH61" s="272"/>
      <c r="FI61" s="272"/>
      <c r="FJ61" s="272"/>
      <c r="FK61" s="272"/>
      <c r="FL61" s="272"/>
      <c r="FM61" s="272"/>
      <c r="FN61" s="272"/>
      <c r="FO61" s="272"/>
      <c r="FP61" s="272"/>
      <c r="FQ61" s="272"/>
      <c r="FR61" s="272"/>
      <c r="FS61" s="272"/>
      <c r="FT61" s="272"/>
      <c r="FU61" s="272"/>
      <c r="FV61" s="272"/>
      <c r="FW61" s="272"/>
      <c r="FX61" s="272"/>
      <c r="FY61" s="272"/>
      <c r="FZ61" s="272"/>
      <c r="GA61" s="272"/>
      <c r="GB61" s="272"/>
      <c r="GC61" s="272"/>
      <c r="GD61" s="272"/>
      <c r="GE61" s="272"/>
      <c r="GF61" s="272"/>
      <c r="GG61" s="272"/>
      <c r="GH61" s="272"/>
      <c r="GI61" s="272"/>
      <c r="GJ61" s="272"/>
      <c r="GK61" s="272"/>
      <c r="GL61" s="272"/>
      <c r="GM61" s="272"/>
      <c r="GN61" s="272"/>
      <c r="GO61" s="272"/>
      <c r="GP61" s="272"/>
      <c r="GQ61" s="272"/>
      <c r="GR61" s="272"/>
      <c r="GS61" s="272"/>
      <c r="GT61" s="272"/>
      <c r="GU61" s="272"/>
      <c r="GV61" s="272"/>
      <c r="GW61" s="272"/>
      <c r="GX61" s="272"/>
      <c r="GY61" s="272"/>
      <c r="GZ61" s="272"/>
      <c r="HA61" s="272"/>
      <c r="HB61" s="272"/>
      <c r="HC61" s="272"/>
      <c r="HD61" s="272"/>
      <c r="HE61" s="272"/>
      <c r="HF61" s="272"/>
      <c r="HG61" s="272"/>
      <c r="HH61" s="272"/>
      <c r="HI61" s="272"/>
      <c r="HJ61" s="272"/>
      <c r="HK61" s="272"/>
      <c r="HL61" s="272"/>
      <c r="HM61" s="272"/>
      <c r="HN61" s="272"/>
      <c r="HO61" s="272"/>
      <c r="HP61" s="272"/>
      <c r="HQ61" s="272"/>
      <c r="HR61" s="272"/>
      <c r="HS61" s="272"/>
      <c r="HT61" s="272"/>
      <c r="HU61" s="272"/>
      <c r="HV61" s="272"/>
      <c r="HW61" s="272"/>
      <c r="HX61" s="272"/>
      <c r="HY61" s="272"/>
      <c r="HZ61" s="272"/>
      <c r="IA61" s="272"/>
      <c r="IB61" s="272"/>
      <c r="IC61" s="272"/>
      <c r="ID61" s="272"/>
      <c r="IE61" s="272"/>
      <c r="IF61" s="272"/>
      <c r="IG61" s="272"/>
      <c r="IH61" s="272"/>
      <c r="II61" s="272"/>
      <c r="IJ61" s="272"/>
      <c r="IK61" s="272"/>
      <c r="IL61" s="272"/>
      <c r="IM61" s="272"/>
      <c r="IN61" s="272"/>
      <c r="IO61" s="272"/>
      <c r="IP61" s="272"/>
      <c r="IQ61" s="272"/>
      <c r="IR61" s="272"/>
      <c r="IS61" s="272"/>
      <c r="IT61" s="272"/>
    </row>
    <row r="62" spans="1:254" s="247" customFormat="1" ht="27.6" x14ac:dyDescent="0.25">
      <c r="A62" s="560" t="s">
        <v>329</v>
      </c>
      <c r="B62" s="367" t="s">
        <v>381</v>
      </c>
      <c r="C62" s="418">
        <f>ROUNDDOWN('7990NTP-P'!$J$28-('7990NTP-P'!$J$28*0.5),2)</f>
        <v>0</v>
      </c>
      <c r="D62" s="547">
        <f>'7990NTP-P'!C$28</f>
        <v>0</v>
      </c>
      <c r="E62" s="418">
        <f>ROUNDDOWN('7990NTP-P'!$K$28-('7990NTP-P'!$K$28*0.5),2)</f>
        <v>0</v>
      </c>
      <c r="F62" s="547">
        <f>'7990NTP-P'!$D$28</f>
        <v>0</v>
      </c>
      <c r="G62" s="418">
        <f>ROUNDDOWN('7990NTP-P'!$L$28-('7990NTP-P'!$L$28*0.5),2)</f>
        <v>0</v>
      </c>
      <c r="H62" s="547">
        <f>'7990NTP-P'!$E$28</f>
        <v>0</v>
      </c>
      <c r="I62" s="418">
        <f>ROUNDDOWN('7990NTP-P'!$M$28-('7990NTP-P'!$M$28*0.5),2)</f>
        <v>0</v>
      </c>
      <c r="J62" s="547">
        <f>'7990NTP-P'!$F$28</f>
        <v>0</v>
      </c>
      <c r="K62" s="418">
        <f>ROUNDDOWN('7990NTP-P'!$N$28-('7990NTP-P'!$N$28*0.5),2)</f>
        <v>0</v>
      </c>
      <c r="L62" s="547">
        <f>'7990NTP-P'!$G$28</f>
        <v>0</v>
      </c>
      <c r="M62" s="418">
        <f>ROUNDDOWN('7990NTP-P'!$O$28-('7990NTP-P'!$O$28*0.5),2)</f>
        <v>0</v>
      </c>
      <c r="N62" s="547">
        <f>'7990NTP-P'!$H$28</f>
        <v>0</v>
      </c>
      <c r="O62" s="540">
        <f t="shared" si="0"/>
        <v>0</v>
      </c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2"/>
      <c r="AM62" s="272"/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272"/>
      <c r="BJ62" s="272"/>
      <c r="BK62" s="272"/>
      <c r="BL62" s="272"/>
      <c r="BM62" s="272"/>
      <c r="BN62" s="272"/>
      <c r="BO62" s="272"/>
      <c r="BP62" s="272"/>
      <c r="BQ62" s="272"/>
      <c r="BR62" s="272"/>
      <c r="BS62" s="272"/>
      <c r="BT62" s="272"/>
      <c r="BU62" s="272"/>
      <c r="BV62" s="272"/>
      <c r="BW62" s="272"/>
      <c r="BX62" s="272"/>
      <c r="BY62" s="272"/>
      <c r="BZ62" s="272"/>
      <c r="CA62" s="272"/>
      <c r="CB62" s="272"/>
      <c r="CC62" s="272"/>
      <c r="CD62" s="272"/>
      <c r="CE62" s="272"/>
      <c r="CF62" s="272"/>
      <c r="CG62" s="272"/>
      <c r="CH62" s="272"/>
      <c r="CI62" s="272"/>
      <c r="CJ62" s="272"/>
      <c r="CK62" s="272"/>
      <c r="CL62" s="272"/>
      <c r="CM62" s="272"/>
      <c r="CN62" s="272"/>
      <c r="CO62" s="272"/>
      <c r="CP62" s="272"/>
      <c r="CQ62" s="272"/>
      <c r="CR62" s="272"/>
      <c r="CS62" s="272"/>
      <c r="CT62" s="272"/>
      <c r="CU62" s="272"/>
      <c r="CV62" s="272"/>
      <c r="CW62" s="272"/>
      <c r="CX62" s="272"/>
      <c r="CY62" s="272"/>
      <c r="CZ62" s="272"/>
      <c r="DA62" s="272"/>
      <c r="DB62" s="272"/>
      <c r="DC62" s="272"/>
      <c r="DD62" s="272"/>
      <c r="DE62" s="272"/>
      <c r="DF62" s="272"/>
      <c r="DG62" s="272"/>
      <c r="DH62" s="272"/>
      <c r="DI62" s="272"/>
      <c r="DJ62" s="272"/>
      <c r="DK62" s="272"/>
      <c r="DL62" s="272"/>
      <c r="DM62" s="272"/>
      <c r="DN62" s="272"/>
      <c r="DO62" s="272"/>
      <c r="DP62" s="272"/>
      <c r="DQ62" s="272"/>
      <c r="DR62" s="272"/>
      <c r="DS62" s="272"/>
      <c r="DT62" s="272"/>
      <c r="DU62" s="272"/>
      <c r="DV62" s="272"/>
      <c r="DW62" s="272"/>
      <c r="DX62" s="272"/>
      <c r="DY62" s="272"/>
      <c r="DZ62" s="272"/>
      <c r="EA62" s="272"/>
      <c r="EB62" s="272"/>
      <c r="EC62" s="272"/>
      <c r="ED62" s="272"/>
      <c r="EE62" s="272"/>
      <c r="EF62" s="272"/>
      <c r="EG62" s="272"/>
      <c r="EH62" s="272"/>
      <c r="EI62" s="272"/>
      <c r="EJ62" s="272"/>
      <c r="EK62" s="272"/>
      <c r="EL62" s="272"/>
      <c r="EM62" s="272"/>
      <c r="EN62" s="272"/>
      <c r="EO62" s="272"/>
      <c r="EP62" s="272"/>
      <c r="EQ62" s="272"/>
      <c r="ER62" s="272"/>
      <c r="ES62" s="272"/>
      <c r="ET62" s="272"/>
      <c r="EU62" s="272"/>
      <c r="EV62" s="272"/>
      <c r="EW62" s="272"/>
      <c r="EX62" s="272"/>
      <c r="EY62" s="272"/>
      <c r="EZ62" s="272"/>
      <c r="FA62" s="272"/>
      <c r="FB62" s="272"/>
      <c r="FC62" s="272"/>
      <c r="FD62" s="272"/>
      <c r="FE62" s="272"/>
      <c r="FF62" s="272"/>
      <c r="FG62" s="272"/>
      <c r="FH62" s="272"/>
      <c r="FI62" s="272"/>
      <c r="FJ62" s="272"/>
      <c r="FK62" s="272"/>
      <c r="FL62" s="272"/>
      <c r="FM62" s="272"/>
      <c r="FN62" s="272"/>
      <c r="FO62" s="272"/>
      <c r="FP62" s="272"/>
      <c r="FQ62" s="272"/>
      <c r="FR62" s="272"/>
      <c r="FS62" s="272"/>
      <c r="FT62" s="272"/>
      <c r="FU62" s="272"/>
      <c r="FV62" s="272"/>
      <c r="FW62" s="272"/>
      <c r="FX62" s="272"/>
      <c r="FY62" s="272"/>
      <c r="FZ62" s="272"/>
      <c r="GA62" s="272"/>
      <c r="GB62" s="272"/>
      <c r="GC62" s="272"/>
      <c r="GD62" s="272"/>
      <c r="GE62" s="272"/>
      <c r="GF62" s="272"/>
      <c r="GG62" s="272"/>
      <c r="GH62" s="272"/>
      <c r="GI62" s="272"/>
      <c r="GJ62" s="272"/>
      <c r="GK62" s="272"/>
      <c r="GL62" s="272"/>
      <c r="GM62" s="272"/>
      <c r="GN62" s="272"/>
      <c r="GO62" s="272"/>
      <c r="GP62" s="272"/>
      <c r="GQ62" s="272"/>
      <c r="GR62" s="272"/>
      <c r="GS62" s="272"/>
      <c r="GT62" s="272"/>
      <c r="GU62" s="272"/>
      <c r="GV62" s="272"/>
      <c r="GW62" s="272"/>
      <c r="GX62" s="272"/>
      <c r="GY62" s="272"/>
      <c r="GZ62" s="272"/>
      <c r="HA62" s="272"/>
      <c r="HB62" s="272"/>
      <c r="HC62" s="272"/>
      <c r="HD62" s="272"/>
      <c r="HE62" s="272"/>
      <c r="HF62" s="272"/>
      <c r="HG62" s="272"/>
      <c r="HH62" s="272"/>
      <c r="HI62" s="272"/>
      <c r="HJ62" s="272"/>
      <c r="HK62" s="272"/>
      <c r="HL62" s="272"/>
      <c r="HM62" s="272"/>
      <c r="HN62" s="272"/>
      <c r="HO62" s="272"/>
      <c r="HP62" s="272"/>
      <c r="HQ62" s="272"/>
      <c r="HR62" s="272"/>
      <c r="HS62" s="272"/>
      <c r="HT62" s="272"/>
      <c r="HU62" s="272"/>
      <c r="HV62" s="272"/>
      <c r="HW62" s="272"/>
      <c r="HX62" s="272"/>
      <c r="HY62" s="272"/>
      <c r="HZ62" s="272"/>
      <c r="IA62" s="272"/>
      <c r="IB62" s="272"/>
      <c r="IC62" s="272"/>
      <c r="ID62" s="272"/>
      <c r="IE62" s="272"/>
      <c r="IF62" s="272"/>
      <c r="IG62" s="272"/>
      <c r="IH62" s="272"/>
      <c r="II62" s="272"/>
      <c r="IJ62" s="272"/>
      <c r="IK62" s="272"/>
      <c r="IL62" s="272"/>
      <c r="IM62" s="272"/>
      <c r="IN62" s="272"/>
      <c r="IO62" s="272"/>
      <c r="IP62" s="272"/>
      <c r="IQ62" s="272"/>
      <c r="IR62" s="272"/>
      <c r="IS62" s="272"/>
      <c r="IT62" s="272"/>
    </row>
    <row r="63" spans="1:254" s="247" customFormat="1" ht="27.6" x14ac:dyDescent="0.25">
      <c r="A63" s="560" t="s">
        <v>330</v>
      </c>
      <c r="B63" s="367" t="s">
        <v>382</v>
      </c>
      <c r="C63" s="549">
        <f>ROUNDUP('7990NTP-P'!$J$28*0.5,2)</f>
        <v>0</v>
      </c>
      <c r="D63" s="550"/>
      <c r="E63" s="549">
        <f>ROUNDUP('7990NTP-P'!$K$28*0.5,2)</f>
        <v>0</v>
      </c>
      <c r="F63" s="550"/>
      <c r="G63" s="549">
        <f>ROUNDUP('7990NTP-P'!$L$28*0.5,2)</f>
        <v>0</v>
      </c>
      <c r="H63" s="550"/>
      <c r="I63" s="549">
        <f>ROUNDUP('7990NTP-P'!$M$28*0.5,2)</f>
        <v>0</v>
      </c>
      <c r="J63" s="550"/>
      <c r="K63" s="549">
        <f>ROUNDUP('7990NTP-P'!$N$28*0.5,2)</f>
        <v>0</v>
      </c>
      <c r="L63" s="550"/>
      <c r="M63" s="549">
        <f>ROUNDUP('7990NTP-P'!$O$28*0.5,2)</f>
        <v>0</v>
      </c>
      <c r="N63" s="550"/>
      <c r="O63" s="540">
        <f t="shared" si="0"/>
        <v>0</v>
      </c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272"/>
      <c r="BJ63" s="272"/>
      <c r="BK63" s="272"/>
      <c r="BL63" s="272"/>
      <c r="BM63" s="272"/>
      <c r="BN63" s="272"/>
      <c r="BO63" s="272"/>
      <c r="BP63" s="272"/>
      <c r="BQ63" s="272"/>
      <c r="BR63" s="272"/>
      <c r="BS63" s="272"/>
      <c r="BT63" s="272"/>
      <c r="BU63" s="272"/>
      <c r="BV63" s="272"/>
      <c r="BW63" s="272"/>
      <c r="BX63" s="272"/>
      <c r="BY63" s="272"/>
      <c r="BZ63" s="272"/>
      <c r="CA63" s="272"/>
      <c r="CB63" s="272"/>
      <c r="CC63" s="272"/>
      <c r="CD63" s="272"/>
      <c r="CE63" s="272"/>
      <c r="CF63" s="272"/>
      <c r="CG63" s="272"/>
      <c r="CH63" s="272"/>
      <c r="CI63" s="272"/>
      <c r="CJ63" s="272"/>
      <c r="CK63" s="272"/>
      <c r="CL63" s="272"/>
      <c r="CM63" s="272"/>
      <c r="CN63" s="272"/>
      <c r="CO63" s="272"/>
      <c r="CP63" s="272"/>
      <c r="CQ63" s="272"/>
      <c r="CR63" s="272"/>
      <c r="CS63" s="272"/>
      <c r="CT63" s="272"/>
      <c r="CU63" s="272"/>
      <c r="CV63" s="272"/>
      <c r="CW63" s="272"/>
      <c r="CX63" s="272"/>
      <c r="CY63" s="272"/>
      <c r="CZ63" s="272"/>
      <c r="DA63" s="272"/>
      <c r="DB63" s="272"/>
      <c r="DC63" s="272"/>
      <c r="DD63" s="272"/>
      <c r="DE63" s="272"/>
      <c r="DF63" s="272"/>
      <c r="DG63" s="272"/>
      <c r="DH63" s="272"/>
      <c r="DI63" s="272"/>
      <c r="DJ63" s="272"/>
      <c r="DK63" s="272"/>
      <c r="DL63" s="272"/>
      <c r="DM63" s="272"/>
      <c r="DN63" s="272"/>
      <c r="DO63" s="272"/>
      <c r="DP63" s="272"/>
      <c r="DQ63" s="272"/>
      <c r="DR63" s="272"/>
      <c r="DS63" s="272"/>
      <c r="DT63" s="272"/>
      <c r="DU63" s="272"/>
      <c r="DV63" s="272"/>
      <c r="DW63" s="272"/>
      <c r="DX63" s="272"/>
      <c r="DY63" s="272"/>
      <c r="DZ63" s="272"/>
      <c r="EA63" s="272"/>
      <c r="EB63" s="272"/>
      <c r="EC63" s="272"/>
      <c r="ED63" s="272"/>
      <c r="EE63" s="272"/>
      <c r="EF63" s="272"/>
      <c r="EG63" s="272"/>
      <c r="EH63" s="272"/>
      <c r="EI63" s="272"/>
      <c r="EJ63" s="272"/>
      <c r="EK63" s="272"/>
      <c r="EL63" s="272"/>
      <c r="EM63" s="272"/>
      <c r="EN63" s="272"/>
      <c r="EO63" s="272"/>
      <c r="EP63" s="272"/>
      <c r="EQ63" s="272"/>
      <c r="ER63" s="272"/>
      <c r="ES63" s="272"/>
      <c r="ET63" s="272"/>
      <c r="EU63" s="272"/>
      <c r="EV63" s="272"/>
      <c r="EW63" s="272"/>
      <c r="EX63" s="272"/>
      <c r="EY63" s="272"/>
      <c r="EZ63" s="272"/>
      <c r="FA63" s="272"/>
      <c r="FB63" s="272"/>
      <c r="FC63" s="272"/>
      <c r="FD63" s="272"/>
      <c r="FE63" s="272"/>
      <c r="FF63" s="272"/>
      <c r="FG63" s="272"/>
      <c r="FH63" s="272"/>
      <c r="FI63" s="272"/>
      <c r="FJ63" s="272"/>
      <c r="FK63" s="272"/>
      <c r="FL63" s="272"/>
      <c r="FM63" s="272"/>
      <c r="FN63" s="272"/>
      <c r="FO63" s="272"/>
      <c r="FP63" s="272"/>
      <c r="FQ63" s="272"/>
      <c r="FR63" s="272"/>
      <c r="FS63" s="272"/>
      <c r="FT63" s="272"/>
      <c r="FU63" s="272"/>
      <c r="FV63" s="272"/>
      <c r="FW63" s="272"/>
      <c r="FX63" s="272"/>
      <c r="FY63" s="272"/>
      <c r="FZ63" s="272"/>
      <c r="GA63" s="272"/>
      <c r="GB63" s="272"/>
      <c r="GC63" s="272"/>
      <c r="GD63" s="272"/>
      <c r="GE63" s="272"/>
      <c r="GF63" s="272"/>
      <c r="GG63" s="272"/>
      <c r="GH63" s="272"/>
      <c r="GI63" s="272"/>
      <c r="GJ63" s="272"/>
      <c r="GK63" s="272"/>
      <c r="GL63" s="272"/>
      <c r="GM63" s="272"/>
      <c r="GN63" s="272"/>
      <c r="GO63" s="272"/>
      <c r="GP63" s="272"/>
      <c r="GQ63" s="272"/>
      <c r="GR63" s="272"/>
      <c r="GS63" s="272"/>
      <c r="GT63" s="272"/>
      <c r="GU63" s="272"/>
      <c r="GV63" s="272"/>
      <c r="GW63" s="272"/>
      <c r="GX63" s="272"/>
      <c r="GY63" s="272"/>
      <c r="GZ63" s="272"/>
      <c r="HA63" s="272"/>
      <c r="HB63" s="272"/>
      <c r="HC63" s="272"/>
      <c r="HD63" s="272"/>
      <c r="HE63" s="272"/>
      <c r="HF63" s="272"/>
      <c r="HG63" s="272"/>
      <c r="HH63" s="272"/>
      <c r="HI63" s="272"/>
      <c r="HJ63" s="272"/>
      <c r="HK63" s="272"/>
      <c r="HL63" s="272"/>
      <c r="HM63" s="272"/>
      <c r="HN63" s="272"/>
      <c r="HO63" s="272"/>
      <c r="HP63" s="272"/>
      <c r="HQ63" s="272"/>
      <c r="HR63" s="272"/>
      <c r="HS63" s="272"/>
      <c r="HT63" s="272"/>
      <c r="HU63" s="272"/>
      <c r="HV63" s="272"/>
      <c r="HW63" s="272"/>
      <c r="HX63" s="272"/>
      <c r="HY63" s="272"/>
      <c r="HZ63" s="272"/>
      <c r="IA63" s="272"/>
      <c r="IB63" s="272"/>
      <c r="IC63" s="272"/>
      <c r="ID63" s="272"/>
      <c r="IE63" s="272"/>
      <c r="IF63" s="272"/>
      <c r="IG63" s="272"/>
      <c r="IH63" s="272"/>
      <c r="II63" s="272"/>
      <c r="IJ63" s="272"/>
      <c r="IK63" s="272"/>
      <c r="IL63" s="272"/>
      <c r="IM63" s="272"/>
      <c r="IN63" s="272"/>
      <c r="IO63" s="272"/>
      <c r="IP63" s="272"/>
      <c r="IQ63" s="272"/>
      <c r="IR63" s="272"/>
      <c r="IS63" s="272"/>
      <c r="IT63" s="272"/>
    </row>
    <row r="64" spans="1:254" s="247" customFormat="1" ht="13.8" x14ac:dyDescent="0.25">
      <c r="A64" s="544"/>
      <c r="B64" s="562"/>
      <c r="C64" s="545"/>
      <c r="D64" s="546"/>
      <c r="E64" s="545"/>
      <c r="F64" s="546"/>
      <c r="G64" s="545"/>
      <c r="H64" s="546"/>
      <c r="I64" s="545"/>
      <c r="J64" s="546"/>
      <c r="K64" s="545"/>
      <c r="L64" s="546"/>
      <c r="M64" s="545"/>
      <c r="N64" s="546"/>
      <c r="O64" s="540">
        <f t="shared" si="0"/>
        <v>0</v>
      </c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2"/>
      <c r="AL64" s="272"/>
      <c r="AM64" s="272"/>
      <c r="AN64" s="272"/>
      <c r="AO64" s="272"/>
      <c r="AP64" s="272"/>
      <c r="AQ64" s="272"/>
      <c r="AR64" s="272"/>
      <c r="AS64" s="272"/>
      <c r="AT64" s="272"/>
      <c r="AU64" s="272"/>
      <c r="AV64" s="272"/>
      <c r="AW64" s="272"/>
      <c r="AX64" s="272"/>
      <c r="AY64" s="272"/>
      <c r="AZ64" s="272"/>
      <c r="BA64" s="272"/>
      <c r="BB64" s="272"/>
      <c r="BC64" s="272"/>
      <c r="BD64" s="272"/>
      <c r="BE64" s="272"/>
      <c r="BF64" s="272"/>
      <c r="BG64" s="272"/>
      <c r="BH64" s="272"/>
      <c r="BI64" s="272"/>
      <c r="BJ64" s="272"/>
      <c r="BK64" s="272"/>
      <c r="BL64" s="272"/>
      <c r="BM64" s="272"/>
      <c r="BN64" s="272"/>
      <c r="BO64" s="272"/>
      <c r="BP64" s="272"/>
      <c r="BQ64" s="272"/>
      <c r="BR64" s="272"/>
      <c r="BS64" s="272"/>
      <c r="BT64" s="272"/>
      <c r="BU64" s="272"/>
      <c r="BV64" s="272"/>
      <c r="BW64" s="272"/>
      <c r="BX64" s="272"/>
      <c r="BY64" s="272"/>
      <c r="BZ64" s="272"/>
      <c r="CA64" s="272"/>
      <c r="CB64" s="272"/>
      <c r="CC64" s="272"/>
      <c r="CD64" s="272"/>
      <c r="CE64" s="272"/>
      <c r="CF64" s="272"/>
      <c r="CG64" s="272"/>
      <c r="CH64" s="272"/>
      <c r="CI64" s="272"/>
      <c r="CJ64" s="272"/>
      <c r="CK64" s="272"/>
      <c r="CL64" s="272"/>
      <c r="CM64" s="272"/>
      <c r="CN64" s="272"/>
      <c r="CO64" s="272"/>
      <c r="CP64" s="272"/>
      <c r="CQ64" s="272"/>
      <c r="CR64" s="272"/>
      <c r="CS64" s="272"/>
      <c r="CT64" s="272"/>
      <c r="CU64" s="272"/>
      <c r="CV64" s="272"/>
      <c r="CW64" s="272"/>
      <c r="CX64" s="272"/>
      <c r="CY64" s="272"/>
      <c r="CZ64" s="272"/>
      <c r="DA64" s="272"/>
      <c r="DB64" s="272"/>
      <c r="DC64" s="272"/>
      <c r="DD64" s="272"/>
      <c r="DE64" s="272"/>
      <c r="DF64" s="272"/>
      <c r="DG64" s="272"/>
      <c r="DH64" s="272"/>
      <c r="DI64" s="272"/>
      <c r="DJ64" s="272"/>
      <c r="DK64" s="272"/>
      <c r="DL64" s="272"/>
      <c r="DM64" s="272"/>
      <c r="DN64" s="272"/>
      <c r="DO64" s="272"/>
      <c r="DP64" s="272"/>
      <c r="DQ64" s="272"/>
      <c r="DR64" s="272"/>
      <c r="DS64" s="272"/>
      <c r="DT64" s="272"/>
      <c r="DU64" s="272"/>
      <c r="DV64" s="272"/>
      <c r="DW64" s="272"/>
      <c r="DX64" s="272"/>
      <c r="DY64" s="272"/>
      <c r="DZ64" s="272"/>
      <c r="EA64" s="272"/>
      <c r="EB64" s="272"/>
      <c r="EC64" s="272"/>
      <c r="ED64" s="272"/>
      <c r="EE64" s="272"/>
      <c r="EF64" s="272"/>
      <c r="EG64" s="272"/>
      <c r="EH64" s="272"/>
      <c r="EI64" s="272"/>
      <c r="EJ64" s="272"/>
      <c r="EK64" s="272"/>
      <c r="EL64" s="272"/>
      <c r="EM64" s="272"/>
      <c r="EN64" s="272"/>
      <c r="EO64" s="272"/>
      <c r="EP64" s="272"/>
      <c r="EQ64" s="272"/>
      <c r="ER64" s="272"/>
      <c r="ES64" s="272"/>
      <c r="ET64" s="272"/>
      <c r="EU64" s="272"/>
      <c r="EV64" s="272"/>
      <c r="EW64" s="272"/>
      <c r="EX64" s="272"/>
      <c r="EY64" s="272"/>
      <c r="EZ64" s="272"/>
      <c r="FA64" s="272"/>
      <c r="FB64" s="272"/>
      <c r="FC64" s="272"/>
      <c r="FD64" s="272"/>
      <c r="FE64" s="272"/>
      <c r="FF64" s="272"/>
      <c r="FG64" s="272"/>
      <c r="FH64" s="272"/>
      <c r="FI64" s="272"/>
      <c r="FJ64" s="272"/>
      <c r="FK64" s="272"/>
      <c r="FL64" s="272"/>
      <c r="FM64" s="272"/>
      <c r="FN64" s="272"/>
      <c r="FO64" s="272"/>
      <c r="FP64" s="272"/>
      <c r="FQ64" s="272"/>
      <c r="FR64" s="272"/>
      <c r="FS64" s="272"/>
      <c r="FT64" s="272"/>
      <c r="FU64" s="272"/>
      <c r="FV64" s="272"/>
      <c r="FW64" s="272"/>
      <c r="FX64" s="272"/>
      <c r="FY64" s="272"/>
      <c r="FZ64" s="272"/>
      <c r="GA64" s="272"/>
      <c r="GB64" s="272"/>
      <c r="GC64" s="272"/>
      <c r="GD64" s="272"/>
      <c r="GE64" s="272"/>
      <c r="GF64" s="272"/>
      <c r="GG64" s="272"/>
      <c r="GH64" s="272"/>
      <c r="GI64" s="272"/>
      <c r="GJ64" s="272"/>
      <c r="GK64" s="272"/>
      <c r="GL64" s="272"/>
      <c r="GM64" s="272"/>
      <c r="GN64" s="272"/>
      <c r="GO64" s="272"/>
      <c r="GP64" s="272"/>
      <c r="GQ64" s="272"/>
      <c r="GR64" s="272"/>
      <c r="GS64" s="272"/>
      <c r="GT64" s="272"/>
      <c r="GU64" s="272"/>
      <c r="GV64" s="272"/>
      <c r="GW64" s="272"/>
      <c r="GX64" s="272"/>
      <c r="GY64" s="272"/>
      <c r="GZ64" s="272"/>
      <c r="HA64" s="272"/>
      <c r="HB64" s="272"/>
      <c r="HC64" s="272"/>
      <c r="HD64" s="272"/>
      <c r="HE64" s="272"/>
      <c r="HF64" s="272"/>
      <c r="HG64" s="272"/>
      <c r="HH64" s="272"/>
      <c r="HI64" s="272"/>
      <c r="HJ64" s="272"/>
      <c r="HK64" s="272"/>
      <c r="HL64" s="272"/>
      <c r="HM64" s="272"/>
      <c r="HN64" s="272"/>
      <c r="HO64" s="272"/>
      <c r="HP64" s="272"/>
      <c r="HQ64" s="272"/>
      <c r="HR64" s="272"/>
      <c r="HS64" s="272"/>
      <c r="HT64" s="272"/>
      <c r="HU64" s="272"/>
      <c r="HV64" s="272"/>
      <c r="HW64" s="272"/>
      <c r="HX64" s="272"/>
      <c r="HY64" s="272"/>
      <c r="HZ64" s="272"/>
      <c r="IA64" s="272"/>
      <c r="IB64" s="272"/>
      <c r="IC64" s="272"/>
      <c r="ID64" s="272"/>
      <c r="IE64" s="272"/>
      <c r="IF64" s="272"/>
      <c r="IG64" s="272"/>
      <c r="IH64" s="272"/>
      <c r="II64" s="272"/>
      <c r="IJ64" s="272"/>
      <c r="IK64" s="272"/>
      <c r="IL64" s="272"/>
      <c r="IM64" s="272"/>
      <c r="IN64" s="272"/>
      <c r="IO64" s="272"/>
      <c r="IP64" s="272"/>
      <c r="IQ64" s="272"/>
      <c r="IR64" s="272"/>
      <c r="IS64" s="272"/>
      <c r="IT64" s="272"/>
    </row>
    <row r="65" spans="1:254" ht="27.6" x14ac:dyDescent="0.25">
      <c r="A65" s="541" t="s">
        <v>342</v>
      </c>
      <c r="B65" s="542" t="s">
        <v>383</v>
      </c>
      <c r="C65" s="418">
        <f>ROUNDDOWN('7990NTP-P'!$J$29-('7990NTP-P'!$J$29*0.05),2)</f>
        <v>0</v>
      </c>
      <c r="D65" s="547">
        <f>'7990NTP-P'!C$29</f>
        <v>0</v>
      </c>
      <c r="E65" s="418">
        <f>ROUNDDOWN('7990NTP-P'!$K$29-('7990NTP-P'!$K$29*0.05),2)</f>
        <v>0</v>
      </c>
      <c r="F65" s="547">
        <f>'7990NTP-P'!$D$29</f>
        <v>0</v>
      </c>
      <c r="G65" s="418">
        <f>ROUNDDOWN('7990NTP-P'!$L$29-('7990NTP-P'!$L$29*0.05),2)</f>
        <v>0</v>
      </c>
      <c r="H65" s="547">
        <f>'7990NTP-P'!$E$29</f>
        <v>0</v>
      </c>
      <c r="I65" s="418">
        <f>ROUNDDOWN('7990NTP-P'!$M$29-('7990NTP-P'!$M$29*0.05),2)</f>
        <v>0</v>
      </c>
      <c r="J65" s="547">
        <f>'7990NTP-P'!$F$29</f>
        <v>0</v>
      </c>
      <c r="K65" s="418">
        <f>ROUNDDOWN('7990NTP-P'!$N$29-('7990NTP-P'!$N$29*0.05),2)</f>
        <v>0</v>
      </c>
      <c r="L65" s="547">
        <f>'7990NTP-P'!$G$29</f>
        <v>0</v>
      </c>
      <c r="M65" s="418">
        <f>ROUNDDOWN('7990NTP-P'!$O$29-('7990NTP-P'!$O$29*0.05),2)</f>
        <v>0</v>
      </c>
      <c r="N65" s="547">
        <f>'7990NTP-P'!$H$29</f>
        <v>0</v>
      </c>
      <c r="O65" s="540">
        <f t="shared" si="0"/>
        <v>0</v>
      </c>
    </row>
    <row r="66" spans="1:254" s="247" customFormat="1" ht="27.6" x14ac:dyDescent="0.25">
      <c r="A66" s="541" t="s">
        <v>343</v>
      </c>
      <c r="B66" s="542" t="s">
        <v>384</v>
      </c>
      <c r="C66" s="549">
        <f>ROUNDUP('7990NTP-P'!$J$29*0.05,2)</f>
        <v>0</v>
      </c>
      <c r="D66" s="563"/>
      <c r="E66" s="549">
        <f>ROUNDUP('7990NTP-P'!$K$29*0.05,2)</f>
        <v>0</v>
      </c>
      <c r="F66" s="563"/>
      <c r="G66" s="549">
        <f>ROUNDUP('7990NTP-P'!$L$29*0.05,2)</f>
        <v>0</v>
      </c>
      <c r="H66" s="563"/>
      <c r="I66" s="549">
        <f>ROUNDUP('7990NTP-P'!$M$29*0.05,2)</f>
        <v>0</v>
      </c>
      <c r="J66" s="563"/>
      <c r="K66" s="549">
        <f>ROUNDUP('7990NTP-P'!$N$29*0.05,2)</f>
        <v>0</v>
      </c>
      <c r="L66" s="563"/>
      <c r="M66" s="549">
        <f>ROUNDUP('7990NTP-P'!$O$29*0.05,2)</f>
        <v>0</v>
      </c>
      <c r="N66" s="563"/>
      <c r="O66" s="540">
        <f t="shared" si="0"/>
        <v>0</v>
      </c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2"/>
      <c r="AL66" s="272"/>
      <c r="AM66" s="272"/>
      <c r="AN66" s="272"/>
      <c r="AO66" s="272"/>
      <c r="AP66" s="272"/>
      <c r="AQ66" s="272"/>
      <c r="AR66" s="272"/>
      <c r="AS66" s="272"/>
      <c r="AT66" s="272"/>
      <c r="AU66" s="272"/>
      <c r="AV66" s="272"/>
      <c r="AW66" s="272"/>
      <c r="AX66" s="272"/>
      <c r="AY66" s="272"/>
      <c r="AZ66" s="272"/>
      <c r="BA66" s="272"/>
      <c r="BB66" s="272"/>
      <c r="BC66" s="272"/>
      <c r="BD66" s="272"/>
      <c r="BE66" s="272"/>
      <c r="BF66" s="272"/>
      <c r="BG66" s="272"/>
      <c r="BH66" s="272"/>
      <c r="BI66" s="272"/>
      <c r="BJ66" s="272"/>
      <c r="BK66" s="272"/>
      <c r="BL66" s="272"/>
      <c r="BM66" s="272"/>
      <c r="BN66" s="272"/>
      <c r="BO66" s="272"/>
      <c r="BP66" s="272"/>
      <c r="BQ66" s="272"/>
      <c r="BR66" s="272"/>
      <c r="BS66" s="272"/>
      <c r="BT66" s="272"/>
      <c r="BU66" s="272"/>
      <c r="BV66" s="272"/>
      <c r="BW66" s="272"/>
      <c r="BX66" s="272"/>
      <c r="BY66" s="272"/>
      <c r="BZ66" s="272"/>
      <c r="CA66" s="272"/>
      <c r="CB66" s="272"/>
      <c r="CC66" s="272"/>
      <c r="CD66" s="272"/>
      <c r="CE66" s="272"/>
      <c r="CF66" s="272"/>
      <c r="CG66" s="272"/>
      <c r="CH66" s="272"/>
      <c r="CI66" s="272"/>
      <c r="CJ66" s="272"/>
      <c r="CK66" s="272"/>
      <c r="CL66" s="272"/>
      <c r="CM66" s="272"/>
      <c r="CN66" s="272"/>
      <c r="CO66" s="272"/>
      <c r="CP66" s="272"/>
      <c r="CQ66" s="272"/>
      <c r="CR66" s="272"/>
      <c r="CS66" s="272"/>
      <c r="CT66" s="272"/>
      <c r="CU66" s="272"/>
      <c r="CV66" s="272"/>
      <c r="CW66" s="272"/>
      <c r="CX66" s="272"/>
      <c r="CY66" s="272"/>
      <c r="CZ66" s="272"/>
      <c r="DA66" s="272"/>
      <c r="DB66" s="272"/>
      <c r="DC66" s="272"/>
      <c r="DD66" s="272"/>
      <c r="DE66" s="272"/>
      <c r="DF66" s="272"/>
      <c r="DG66" s="272"/>
      <c r="DH66" s="272"/>
      <c r="DI66" s="272"/>
      <c r="DJ66" s="272"/>
      <c r="DK66" s="272"/>
      <c r="DL66" s="272"/>
      <c r="DM66" s="272"/>
      <c r="DN66" s="272"/>
      <c r="DO66" s="272"/>
      <c r="DP66" s="272"/>
      <c r="DQ66" s="272"/>
      <c r="DR66" s="272"/>
      <c r="DS66" s="272"/>
      <c r="DT66" s="272"/>
      <c r="DU66" s="272"/>
      <c r="DV66" s="272"/>
      <c r="DW66" s="272"/>
      <c r="DX66" s="272"/>
      <c r="DY66" s="272"/>
      <c r="DZ66" s="272"/>
      <c r="EA66" s="272"/>
      <c r="EB66" s="272"/>
      <c r="EC66" s="272"/>
      <c r="ED66" s="272"/>
      <c r="EE66" s="272"/>
      <c r="EF66" s="272"/>
      <c r="EG66" s="272"/>
      <c r="EH66" s="272"/>
      <c r="EI66" s="272"/>
      <c r="EJ66" s="272"/>
      <c r="EK66" s="272"/>
      <c r="EL66" s="272"/>
      <c r="EM66" s="272"/>
      <c r="EN66" s="272"/>
      <c r="EO66" s="272"/>
      <c r="EP66" s="272"/>
      <c r="EQ66" s="272"/>
      <c r="ER66" s="272"/>
      <c r="ES66" s="272"/>
      <c r="ET66" s="272"/>
      <c r="EU66" s="272"/>
      <c r="EV66" s="272"/>
      <c r="EW66" s="272"/>
      <c r="EX66" s="272"/>
      <c r="EY66" s="272"/>
      <c r="EZ66" s="272"/>
      <c r="FA66" s="272"/>
      <c r="FB66" s="272"/>
      <c r="FC66" s="272"/>
      <c r="FD66" s="272"/>
      <c r="FE66" s="272"/>
      <c r="FF66" s="272"/>
      <c r="FG66" s="272"/>
      <c r="FH66" s="272"/>
      <c r="FI66" s="272"/>
      <c r="FJ66" s="272"/>
      <c r="FK66" s="272"/>
      <c r="FL66" s="272"/>
      <c r="FM66" s="272"/>
      <c r="FN66" s="272"/>
      <c r="FO66" s="272"/>
      <c r="FP66" s="272"/>
      <c r="FQ66" s="272"/>
      <c r="FR66" s="272"/>
      <c r="FS66" s="272"/>
      <c r="FT66" s="272"/>
      <c r="FU66" s="272"/>
      <c r="FV66" s="272"/>
      <c r="FW66" s="272"/>
      <c r="FX66" s="272"/>
      <c r="FY66" s="272"/>
      <c r="FZ66" s="272"/>
      <c r="GA66" s="272"/>
      <c r="GB66" s="272"/>
      <c r="GC66" s="272"/>
      <c r="GD66" s="272"/>
      <c r="GE66" s="272"/>
      <c r="GF66" s="272"/>
      <c r="GG66" s="272"/>
      <c r="GH66" s="272"/>
      <c r="GI66" s="272"/>
      <c r="GJ66" s="272"/>
      <c r="GK66" s="272"/>
      <c r="GL66" s="272"/>
      <c r="GM66" s="272"/>
      <c r="GN66" s="272"/>
      <c r="GO66" s="272"/>
      <c r="GP66" s="272"/>
      <c r="GQ66" s="272"/>
      <c r="GR66" s="272"/>
      <c r="GS66" s="272"/>
      <c r="GT66" s="272"/>
      <c r="GU66" s="272"/>
      <c r="GV66" s="272"/>
      <c r="GW66" s="272"/>
      <c r="GX66" s="272"/>
      <c r="GY66" s="272"/>
      <c r="GZ66" s="272"/>
      <c r="HA66" s="272"/>
      <c r="HB66" s="272"/>
      <c r="HC66" s="272"/>
      <c r="HD66" s="272"/>
      <c r="HE66" s="272"/>
      <c r="HF66" s="272"/>
      <c r="HG66" s="272"/>
      <c r="HH66" s="272"/>
      <c r="HI66" s="272"/>
      <c r="HJ66" s="272"/>
      <c r="HK66" s="272"/>
      <c r="HL66" s="272"/>
      <c r="HM66" s="272"/>
      <c r="HN66" s="272"/>
      <c r="HO66" s="272"/>
      <c r="HP66" s="272"/>
      <c r="HQ66" s="272"/>
      <c r="HR66" s="272"/>
      <c r="HS66" s="272"/>
      <c r="HT66" s="272"/>
      <c r="HU66" s="272"/>
      <c r="HV66" s="272"/>
      <c r="HW66" s="272"/>
      <c r="HX66" s="272"/>
      <c r="HY66" s="272"/>
      <c r="HZ66" s="272"/>
      <c r="IA66" s="272"/>
      <c r="IB66" s="272"/>
      <c r="IC66" s="272"/>
      <c r="ID66" s="272"/>
      <c r="IE66" s="272"/>
      <c r="IF66" s="272"/>
      <c r="IG66" s="272"/>
      <c r="IH66" s="272"/>
      <c r="II66" s="272"/>
      <c r="IJ66" s="272"/>
      <c r="IK66" s="272"/>
      <c r="IL66" s="272"/>
      <c r="IM66" s="272"/>
      <c r="IN66" s="272"/>
      <c r="IO66" s="272"/>
      <c r="IP66" s="272"/>
      <c r="IQ66" s="272"/>
      <c r="IR66" s="272"/>
      <c r="IS66" s="272"/>
      <c r="IT66" s="272"/>
    </row>
    <row r="67" spans="1:254" s="247" customFormat="1" ht="13.8" x14ac:dyDescent="0.25">
      <c r="A67" s="369"/>
      <c r="B67" s="369"/>
      <c r="C67" s="564"/>
      <c r="D67" s="565"/>
      <c r="E67" s="564"/>
      <c r="F67" s="565"/>
      <c r="G67" s="564"/>
      <c r="H67" s="565"/>
      <c r="I67" s="564"/>
      <c r="J67" s="565"/>
      <c r="K67" s="564"/>
      <c r="L67" s="565"/>
      <c r="M67" s="564"/>
      <c r="N67" s="565"/>
      <c r="O67" s="540">
        <f t="shared" si="0"/>
        <v>0</v>
      </c>
      <c r="P67" s="272"/>
      <c r="Q67" s="272"/>
      <c r="R67" s="272"/>
      <c r="S67" s="272"/>
      <c r="T67" s="272"/>
      <c r="U67" s="272"/>
      <c r="V67" s="272"/>
      <c r="W67" s="272"/>
      <c r="X67" s="272"/>
      <c r="Y67" s="272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272"/>
      <c r="AL67" s="272"/>
      <c r="AM67" s="272"/>
      <c r="AN67" s="272"/>
      <c r="AO67" s="272"/>
      <c r="AP67" s="272"/>
      <c r="AQ67" s="272"/>
      <c r="AR67" s="272"/>
      <c r="AS67" s="272"/>
      <c r="AT67" s="272"/>
      <c r="AU67" s="272"/>
      <c r="AV67" s="272"/>
      <c r="AW67" s="272"/>
      <c r="AX67" s="272"/>
      <c r="AY67" s="272"/>
      <c r="AZ67" s="272"/>
      <c r="BA67" s="272"/>
      <c r="BB67" s="272"/>
      <c r="BC67" s="272"/>
      <c r="BD67" s="272"/>
      <c r="BE67" s="272"/>
      <c r="BF67" s="272"/>
      <c r="BG67" s="272"/>
      <c r="BH67" s="272"/>
      <c r="BI67" s="272"/>
      <c r="BJ67" s="272"/>
      <c r="BK67" s="272"/>
      <c r="BL67" s="272"/>
      <c r="BM67" s="272"/>
      <c r="BN67" s="272"/>
      <c r="BO67" s="272"/>
      <c r="BP67" s="272"/>
      <c r="BQ67" s="272"/>
      <c r="BR67" s="272"/>
      <c r="BS67" s="272"/>
      <c r="BT67" s="272"/>
      <c r="BU67" s="272"/>
      <c r="BV67" s="272"/>
      <c r="BW67" s="272"/>
      <c r="BX67" s="272"/>
      <c r="BY67" s="272"/>
      <c r="BZ67" s="272"/>
      <c r="CA67" s="272"/>
      <c r="CB67" s="272"/>
      <c r="CC67" s="272"/>
      <c r="CD67" s="272"/>
      <c r="CE67" s="272"/>
      <c r="CF67" s="272"/>
      <c r="CG67" s="272"/>
      <c r="CH67" s="272"/>
      <c r="CI67" s="272"/>
      <c r="CJ67" s="272"/>
      <c r="CK67" s="272"/>
      <c r="CL67" s="272"/>
      <c r="CM67" s="272"/>
      <c r="CN67" s="272"/>
      <c r="CO67" s="272"/>
      <c r="CP67" s="272"/>
      <c r="CQ67" s="272"/>
      <c r="CR67" s="272"/>
      <c r="CS67" s="272"/>
      <c r="CT67" s="272"/>
      <c r="CU67" s="272"/>
      <c r="CV67" s="272"/>
      <c r="CW67" s="272"/>
      <c r="CX67" s="272"/>
      <c r="CY67" s="272"/>
      <c r="CZ67" s="272"/>
      <c r="DA67" s="272"/>
      <c r="DB67" s="272"/>
      <c r="DC67" s="272"/>
      <c r="DD67" s="272"/>
      <c r="DE67" s="272"/>
      <c r="DF67" s="272"/>
      <c r="DG67" s="272"/>
      <c r="DH67" s="272"/>
      <c r="DI67" s="272"/>
      <c r="DJ67" s="272"/>
      <c r="DK67" s="272"/>
      <c r="DL67" s="272"/>
      <c r="DM67" s="272"/>
      <c r="DN67" s="272"/>
      <c r="DO67" s="272"/>
      <c r="DP67" s="272"/>
      <c r="DQ67" s="272"/>
      <c r="DR67" s="272"/>
      <c r="DS67" s="272"/>
      <c r="DT67" s="272"/>
      <c r="DU67" s="272"/>
      <c r="DV67" s="272"/>
      <c r="DW67" s="272"/>
      <c r="DX67" s="272"/>
      <c r="DY67" s="272"/>
      <c r="DZ67" s="272"/>
      <c r="EA67" s="272"/>
      <c r="EB67" s="272"/>
      <c r="EC67" s="272"/>
      <c r="ED67" s="272"/>
      <c r="EE67" s="272"/>
      <c r="EF67" s="272"/>
      <c r="EG67" s="272"/>
      <c r="EH67" s="272"/>
      <c r="EI67" s="272"/>
      <c r="EJ67" s="272"/>
      <c r="EK67" s="272"/>
      <c r="EL67" s="272"/>
      <c r="EM67" s="272"/>
      <c r="EN67" s="272"/>
      <c r="EO67" s="272"/>
      <c r="EP67" s="272"/>
      <c r="EQ67" s="272"/>
      <c r="ER67" s="272"/>
      <c r="ES67" s="272"/>
      <c r="ET67" s="272"/>
      <c r="EU67" s="272"/>
      <c r="EV67" s="272"/>
      <c r="EW67" s="272"/>
      <c r="EX67" s="272"/>
      <c r="EY67" s="272"/>
      <c r="EZ67" s="272"/>
      <c r="FA67" s="272"/>
      <c r="FB67" s="272"/>
      <c r="FC67" s="272"/>
      <c r="FD67" s="272"/>
      <c r="FE67" s="272"/>
      <c r="FF67" s="272"/>
      <c r="FG67" s="272"/>
      <c r="FH67" s="272"/>
      <c r="FI67" s="272"/>
      <c r="FJ67" s="272"/>
      <c r="FK67" s="272"/>
      <c r="FL67" s="272"/>
      <c r="FM67" s="272"/>
      <c r="FN67" s="272"/>
      <c r="FO67" s="272"/>
      <c r="FP67" s="272"/>
      <c r="FQ67" s="272"/>
      <c r="FR67" s="272"/>
      <c r="FS67" s="272"/>
      <c r="FT67" s="272"/>
      <c r="FU67" s="272"/>
      <c r="FV67" s="272"/>
      <c r="FW67" s="272"/>
      <c r="FX67" s="272"/>
      <c r="FY67" s="272"/>
      <c r="FZ67" s="272"/>
      <c r="GA67" s="272"/>
      <c r="GB67" s="272"/>
      <c r="GC67" s="272"/>
      <c r="GD67" s="272"/>
      <c r="GE67" s="272"/>
      <c r="GF67" s="272"/>
      <c r="GG67" s="272"/>
      <c r="GH67" s="272"/>
      <c r="GI67" s="272"/>
      <c r="GJ67" s="272"/>
      <c r="GK67" s="272"/>
      <c r="GL67" s="272"/>
      <c r="GM67" s="272"/>
      <c r="GN67" s="272"/>
      <c r="GO67" s="272"/>
      <c r="GP67" s="272"/>
      <c r="GQ67" s="272"/>
      <c r="GR67" s="272"/>
      <c r="GS67" s="272"/>
      <c r="GT67" s="272"/>
      <c r="GU67" s="272"/>
      <c r="GV67" s="272"/>
      <c r="GW67" s="272"/>
      <c r="GX67" s="272"/>
      <c r="GY67" s="272"/>
      <c r="GZ67" s="272"/>
      <c r="HA67" s="272"/>
      <c r="HB67" s="272"/>
      <c r="HC67" s="272"/>
      <c r="HD67" s="272"/>
      <c r="HE67" s="272"/>
      <c r="HF67" s="272"/>
      <c r="HG67" s="272"/>
      <c r="HH67" s="272"/>
      <c r="HI67" s="272"/>
      <c r="HJ67" s="272"/>
      <c r="HK67" s="272"/>
      <c r="HL67" s="272"/>
      <c r="HM67" s="272"/>
      <c r="HN67" s="272"/>
      <c r="HO67" s="272"/>
      <c r="HP67" s="272"/>
      <c r="HQ67" s="272"/>
      <c r="HR67" s="272"/>
      <c r="HS67" s="272"/>
      <c r="HT67" s="272"/>
      <c r="HU67" s="272"/>
      <c r="HV67" s="272"/>
      <c r="HW67" s="272"/>
      <c r="HX67" s="272"/>
      <c r="HY67" s="272"/>
      <c r="HZ67" s="272"/>
      <c r="IA67" s="272"/>
      <c r="IB67" s="272"/>
      <c r="IC67" s="272"/>
      <c r="ID67" s="272"/>
      <c r="IE67" s="272"/>
      <c r="IF67" s="272"/>
      <c r="IG67" s="272"/>
      <c r="IH67" s="272"/>
      <c r="II67" s="272"/>
      <c r="IJ67" s="272"/>
      <c r="IK67" s="272"/>
      <c r="IL67" s="272"/>
      <c r="IM67" s="272"/>
      <c r="IN67" s="272"/>
      <c r="IO67" s="272"/>
      <c r="IP67" s="272"/>
      <c r="IQ67" s="272"/>
      <c r="IR67" s="272"/>
      <c r="IS67" s="272"/>
      <c r="IT67" s="272"/>
    </row>
    <row r="68" spans="1:254" ht="27.6" x14ac:dyDescent="0.25">
      <c r="A68" s="541" t="s">
        <v>344</v>
      </c>
      <c r="B68" s="542" t="s">
        <v>385</v>
      </c>
      <c r="C68" s="418">
        <f>ROUNDDOWN('7990NTP-P'!$J$30-('7990NTP-P'!$J$30*0.06),2)</f>
        <v>0</v>
      </c>
      <c r="D68" s="547">
        <f>'7990NTP-P'!C$30</f>
        <v>0</v>
      </c>
      <c r="E68" s="418">
        <f>ROUNDDOWN('7990NTP-P'!$K$30-('7990NTP-P'!$K$30*0.06),2)</f>
        <v>0</v>
      </c>
      <c r="F68" s="547">
        <f>'7990NTP-P'!$D$30</f>
        <v>0</v>
      </c>
      <c r="G68" s="418">
        <f>ROUNDDOWN('7990NTP-P'!$L$30-('7990NTP-P'!$L$30*0.06),2)</f>
        <v>0</v>
      </c>
      <c r="H68" s="547">
        <f>'7990NTP-P'!$E$30</f>
        <v>0</v>
      </c>
      <c r="I68" s="418">
        <f>ROUNDDOWN('7990NTP-P'!$M$30-('7990NTP-P'!$M$30*0.06),2)</f>
        <v>0</v>
      </c>
      <c r="J68" s="547">
        <f>'7990NTP-P'!$F$30</f>
        <v>0</v>
      </c>
      <c r="K68" s="418">
        <f>ROUNDDOWN('7990NTP-P'!$N$30-('7990NTP-P'!$N$30*0.06),2)</f>
        <v>0</v>
      </c>
      <c r="L68" s="547">
        <f>'7990NTP-P'!$G$30</f>
        <v>0</v>
      </c>
      <c r="M68" s="418">
        <f>ROUNDDOWN('7990NTP-P'!$O$30-('7990NTP-P'!$O$30*0.06),2)</f>
        <v>0</v>
      </c>
      <c r="N68" s="547">
        <f>'7990NTP-P'!$H$30</f>
        <v>0</v>
      </c>
      <c r="O68" s="540">
        <f t="shared" si="0"/>
        <v>0</v>
      </c>
    </row>
    <row r="69" spans="1:254" ht="27.6" x14ac:dyDescent="0.25">
      <c r="A69" s="541" t="s">
        <v>345</v>
      </c>
      <c r="B69" s="542" t="s">
        <v>386</v>
      </c>
      <c r="C69" s="549">
        <f>ROUNDUP('7990NTP-P'!$J$30*0.06,2)</f>
        <v>0</v>
      </c>
      <c r="D69" s="563"/>
      <c r="E69" s="549">
        <f>ROUNDUP('7990NTP-P'!$K$30*0.06,2)</f>
        <v>0</v>
      </c>
      <c r="F69" s="563"/>
      <c r="G69" s="549">
        <f>ROUNDUP('7990NTP-P'!$L$30*0.06,2)</f>
        <v>0</v>
      </c>
      <c r="H69" s="563"/>
      <c r="I69" s="549">
        <f>ROUNDUP('7990NTP-P'!$M$30*0.06,2)</f>
        <v>0</v>
      </c>
      <c r="J69" s="563"/>
      <c r="K69" s="549">
        <f>ROUNDUP('7990NTP-P'!$N$30*0.06,2)</f>
        <v>0</v>
      </c>
      <c r="L69" s="563"/>
      <c r="M69" s="549">
        <f>ROUNDUP('7990NTP-P'!$O$30*0.06,2)</f>
        <v>0</v>
      </c>
      <c r="N69" s="563"/>
      <c r="O69" s="540">
        <f t="shared" si="0"/>
        <v>0</v>
      </c>
    </row>
    <row r="70" spans="1:254" s="247" customFormat="1" ht="13.8" x14ac:dyDescent="0.25">
      <c r="A70" s="369"/>
      <c r="B70" s="369"/>
      <c r="C70" s="545"/>
      <c r="D70" s="546"/>
      <c r="E70" s="545"/>
      <c r="F70" s="546"/>
      <c r="G70" s="545"/>
      <c r="H70" s="546"/>
      <c r="I70" s="545"/>
      <c r="J70" s="546"/>
      <c r="K70" s="545"/>
      <c r="L70" s="546"/>
      <c r="M70" s="545"/>
      <c r="N70" s="546"/>
      <c r="O70" s="540">
        <f t="shared" si="0"/>
        <v>0</v>
      </c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72"/>
      <c r="BV70" s="272"/>
      <c r="BW70" s="272"/>
      <c r="BX70" s="272"/>
      <c r="BY70" s="272"/>
      <c r="BZ70" s="272"/>
      <c r="CA70" s="272"/>
      <c r="CB70" s="272"/>
      <c r="CC70" s="272"/>
      <c r="CD70" s="272"/>
      <c r="CE70" s="272"/>
      <c r="CF70" s="272"/>
      <c r="CG70" s="272"/>
      <c r="CH70" s="272"/>
      <c r="CI70" s="272"/>
      <c r="CJ70" s="272"/>
      <c r="CK70" s="272"/>
      <c r="CL70" s="272"/>
      <c r="CM70" s="272"/>
      <c r="CN70" s="272"/>
      <c r="CO70" s="272"/>
      <c r="CP70" s="272"/>
      <c r="CQ70" s="272"/>
      <c r="CR70" s="272"/>
      <c r="CS70" s="272"/>
      <c r="CT70" s="272"/>
      <c r="CU70" s="272"/>
      <c r="CV70" s="272"/>
      <c r="CW70" s="272"/>
      <c r="CX70" s="272"/>
      <c r="CY70" s="272"/>
      <c r="CZ70" s="272"/>
      <c r="DA70" s="272"/>
      <c r="DB70" s="272"/>
      <c r="DC70" s="272"/>
      <c r="DD70" s="272"/>
      <c r="DE70" s="272"/>
      <c r="DF70" s="272"/>
      <c r="DG70" s="272"/>
      <c r="DH70" s="272"/>
      <c r="DI70" s="272"/>
      <c r="DJ70" s="272"/>
      <c r="DK70" s="272"/>
      <c r="DL70" s="272"/>
      <c r="DM70" s="272"/>
      <c r="DN70" s="272"/>
      <c r="DO70" s="272"/>
      <c r="DP70" s="272"/>
      <c r="DQ70" s="272"/>
      <c r="DR70" s="272"/>
      <c r="DS70" s="272"/>
      <c r="DT70" s="272"/>
      <c r="DU70" s="272"/>
      <c r="DV70" s="272"/>
      <c r="DW70" s="272"/>
      <c r="DX70" s="272"/>
      <c r="DY70" s="272"/>
      <c r="DZ70" s="272"/>
      <c r="EA70" s="272"/>
      <c r="EB70" s="272"/>
      <c r="EC70" s="272"/>
      <c r="ED70" s="272"/>
      <c r="EE70" s="272"/>
      <c r="EF70" s="272"/>
      <c r="EG70" s="272"/>
      <c r="EH70" s="272"/>
      <c r="EI70" s="272"/>
      <c r="EJ70" s="272"/>
      <c r="EK70" s="272"/>
      <c r="EL70" s="272"/>
      <c r="EM70" s="272"/>
      <c r="EN70" s="272"/>
      <c r="EO70" s="272"/>
      <c r="EP70" s="272"/>
      <c r="EQ70" s="272"/>
      <c r="ER70" s="272"/>
      <c r="ES70" s="272"/>
      <c r="ET70" s="272"/>
      <c r="EU70" s="272"/>
      <c r="EV70" s="272"/>
      <c r="EW70" s="272"/>
      <c r="EX70" s="272"/>
      <c r="EY70" s="272"/>
      <c r="EZ70" s="272"/>
      <c r="FA70" s="272"/>
      <c r="FB70" s="272"/>
      <c r="FC70" s="272"/>
      <c r="FD70" s="272"/>
      <c r="FE70" s="272"/>
      <c r="FF70" s="272"/>
      <c r="FG70" s="272"/>
      <c r="FH70" s="272"/>
      <c r="FI70" s="272"/>
      <c r="FJ70" s="272"/>
      <c r="FK70" s="272"/>
      <c r="FL70" s="272"/>
      <c r="FM70" s="272"/>
      <c r="FN70" s="272"/>
      <c r="FO70" s="272"/>
      <c r="FP70" s="272"/>
      <c r="FQ70" s="272"/>
      <c r="FR70" s="272"/>
      <c r="FS70" s="272"/>
      <c r="FT70" s="272"/>
      <c r="FU70" s="272"/>
      <c r="FV70" s="272"/>
      <c r="FW70" s="272"/>
      <c r="FX70" s="272"/>
      <c r="FY70" s="272"/>
      <c r="FZ70" s="272"/>
      <c r="GA70" s="272"/>
      <c r="GB70" s="272"/>
      <c r="GC70" s="272"/>
      <c r="GD70" s="272"/>
      <c r="GE70" s="272"/>
      <c r="GF70" s="272"/>
      <c r="GG70" s="272"/>
      <c r="GH70" s="272"/>
      <c r="GI70" s="272"/>
      <c r="GJ70" s="272"/>
      <c r="GK70" s="272"/>
      <c r="GL70" s="272"/>
      <c r="GM70" s="272"/>
      <c r="GN70" s="272"/>
      <c r="GO70" s="272"/>
      <c r="GP70" s="272"/>
      <c r="GQ70" s="272"/>
      <c r="GR70" s="272"/>
      <c r="GS70" s="272"/>
      <c r="GT70" s="272"/>
      <c r="GU70" s="272"/>
      <c r="GV70" s="272"/>
      <c r="GW70" s="272"/>
      <c r="GX70" s="272"/>
      <c r="GY70" s="272"/>
      <c r="GZ70" s="272"/>
      <c r="HA70" s="272"/>
      <c r="HB70" s="272"/>
      <c r="HC70" s="272"/>
      <c r="HD70" s="272"/>
      <c r="HE70" s="272"/>
      <c r="HF70" s="272"/>
      <c r="HG70" s="272"/>
      <c r="HH70" s="272"/>
      <c r="HI70" s="272"/>
      <c r="HJ70" s="272"/>
      <c r="HK70" s="272"/>
      <c r="HL70" s="272"/>
      <c r="HM70" s="272"/>
      <c r="HN70" s="272"/>
      <c r="HO70" s="272"/>
      <c r="HP70" s="272"/>
      <c r="HQ70" s="272"/>
      <c r="HR70" s="272"/>
      <c r="HS70" s="272"/>
      <c r="HT70" s="272"/>
      <c r="HU70" s="272"/>
      <c r="HV70" s="272"/>
      <c r="HW70" s="272"/>
      <c r="HX70" s="272"/>
      <c r="HY70" s="272"/>
      <c r="HZ70" s="272"/>
      <c r="IA70" s="272"/>
      <c r="IB70" s="272"/>
      <c r="IC70" s="272"/>
      <c r="ID70" s="272"/>
      <c r="IE70" s="272"/>
      <c r="IF70" s="272"/>
      <c r="IG70" s="272"/>
      <c r="IH70" s="272"/>
      <c r="II70" s="272"/>
      <c r="IJ70" s="272"/>
      <c r="IK70" s="272"/>
      <c r="IL70" s="272"/>
      <c r="IM70" s="272"/>
      <c r="IN70" s="272"/>
      <c r="IO70" s="272"/>
      <c r="IP70" s="272"/>
      <c r="IQ70" s="272"/>
      <c r="IR70" s="272"/>
      <c r="IS70" s="272"/>
      <c r="IT70" s="272"/>
    </row>
    <row r="71" spans="1:254" s="247" customFormat="1" ht="27.6" x14ac:dyDescent="0.25">
      <c r="A71" s="560" t="s">
        <v>378</v>
      </c>
      <c r="B71" s="367" t="s">
        <v>328</v>
      </c>
      <c r="C71" s="418">
        <f>ROUNDDOWN('7990NTP-P'!$J$31-('7990NTP-P'!$J$31*0.35),2)</f>
        <v>0</v>
      </c>
      <c r="D71" s="547">
        <f>'7990NTP-P'!C$31</f>
        <v>0</v>
      </c>
      <c r="E71" s="418">
        <f>ROUNDDOWN('7990NTP-P'!$K$31-('7990NTP-P'!$K$31*0.35),2)</f>
        <v>0</v>
      </c>
      <c r="F71" s="547">
        <f>'7990NTP-P'!$D$31</f>
        <v>0</v>
      </c>
      <c r="G71" s="418">
        <f>ROUNDDOWN('7990NTP-P'!$L$31-('7990NTP-P'!$L$31*0.35),2)</f>
        <v>0</v>
      </c>
      <c r="H71" s="547">
        <f>'7990NTP-P'!$E$31</f>
        <v>0</v>
      </c>
      <c r="I71" s="418">
        <f>ROUNDDOWN('7990NTP-P'!$M$31-('7990NTP-P'!$M$31*0.35),2)</f>
        <v>0</v>
      </c>
      <c r="J71" s="547">
        <f>'7990NTP-P'!$F$31</f>
        <v>0</v>
      </c>
      <c r="K71" s="418">
        <f>ROUNDDOWN('7990NTP-P'!$N$31-('7990NTP-P'!$N$31*0.35),2)</f>
        <v>0</v>
      </c>
      <c r="L71" s="547">
        <f>'7990NTP-P'!$G$31</f>
        <v>0</v>
      </c>
      <c r="M71" s="418">
        <f>ROUNDDOWN('7990NTP-P'!$O$31-('7990NTP-P'!$O$31*0.35),2)</f>
        <v>0</v>
      </c>
      <c r="N71" s="547">
        <f>'7990NTP-P'!$H$31</f>
        <v>0</v>
      </c>
      <c r="O71" s="540">
        <f t="shared" si="0"/>
        <v>0</v>
      </c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  <c r="BX71" s="272"/>
      <c r="BY71" s="272"/>
      <c r="BZ71" s="272"/>
      <c r="CA71" s="272"/>
      <c r="CB71" s="272"/>
      <c r="CC71" s="272"/>
      <c r="CD71" s="272"/>
      <c r="CE71" s="272"/>
      <c r="CF71" s="272"/>
      <c r="CG71" s="272"/>
      <c r="CH71" s="272"/>
      <c r="CI71" s="272"/>
      <c r="CJ71" s="272"/>
      <c r="CK71" s="272"/>
      <c r="CL71" s="272"/>
      <c r="CM71" s="272"/>
      <c r="CN71" s="272"/>
      <c r="CO71" s="272"/>
      <c r="CP71" s="272"/>
      <c r="CQ71" s="272"/>
      <c r="CR71" s="272"/>
      <c r="CS71" s="272"/>
      <c r="CT71" s="272"/>
      <c r="CU71" s="272"/>
      <c r="CV71" s="272"/>
      <c r="CW71" s="272"/>
      <c r="CX71" s="272"/>
      <c r="CY71" s="272"/>
      <c r="CZ71" s="272"/>
      <c r="DA71" s="272"/>
      <c r="DB71" s="272"/>
      <c r="DC71" s="272"/>
      <c r="DD71" s="272"/>
      <c r="DE71" s="272"/>
      <c r="DF71" s="272"/>
      <c r="DG71" s="272"/>
      <c r="DH71" s="272"/>
      <c r="DI71" s="272"/>
      <c r="DJ71" s="272"/>
      <c r="DK71" s="272"/>
      <c r="DL71" s="272"/>
      <c r="DM71" s="272"/>
      <c r="DN71" s="272"/>
      <c r="DO71" s="272"/>
      <c r="DP71" s="272"/>
      <c r="DQ71" s="272"/>
      <c r="DR71" s="272"/>
      <c r="DS71" s="272"/>
      <c r="DT71" s="272"/>
      <c r="DU71" s="272"/>
      <c r="DV71" s="272"/>
      <c r="DW71" s="272"/>
      <c r="DX71" s="272"/>
      <c r="DY71" s="272"/>
      <c r="DZ71" s="272"/>
      <c r="EA71" s="272"/>
      <c r="EB71" s="272"/>
      <c r="EC71" s="272"/>
      <c r="ED71" s="272"/>
      <c r="EE71" s="272"/>
      <c r="EF71" s="272"/>
      <c r="EG71" s="272"/>
      <c r="EH71" s="272"/>
      <c r="EI71" s="272"/>
      <c r="EJ71" s="272"/>
      <c r="EK71" s="272"/>
      <c r="EL71" s="272"/>
      <c r="EM71" s="272"/>
      <c r="EN71" s="272"/>
      <c r="EO71" s="272"/>
      <c r="EP71" s="272"/>
      <c r="EQ71" s="272"/>
      <c r="ER71" s="272"/>
      <c r="ES71" s="272"/>
      <c r="ET71" s="272"/>
      <c r="EU71" s="272"/>
      <c r="EV71" s="272"/>
      <c r="EW71" s="272"/>
      <c r="EX71" s="272"/>
      <c r="EY71" s="272"/>
      <c r="EZ71" s="272"/>
      <c r="FA71" s="272"/>
      <c r="FB71" s="272"/>
      <c r="FC71" s="272"/>
      <c r="FD71" s="272"/>
      <c r="FE71" s="272"/>
      <c r="FF71" s="272"/>
      <c r="FG71" s="272"/>
      <c r="FH71" s="272"/>
      <c r="FI71" s="272"/>
      <c r="FJ71" s="272"/>
      <c r="FK71" s="272"/>
      <c r="FL71" s="272"/>
      <c r="FM71" s="272"/>
      <c r="FN71" s="272"/>
      <c r="FO71" s="272"/>
      <c r="FP71" s="272"/>
      <c r="FQ71" s="272"/>
      <c r="FR71" s="272"/>
      <c r="FS71" s="272"/>
      <c r="FT71" s="272"/>
      <c r="FU71" s="272"/>
      <c r="FV71" s="272"/>
      <c r="FW71" s="272"/>
      <c r="FX71" s="272"/>
      <c r="FY71" s="272"/>
      <c r="FZ71" s="272"/>
      <c r="GA71" s="272"/>
      <c r="GB71" s="272"/>
      <c r="GC71" s="272"/>
      <c r="GD71" s="272"/>
      <c r="GE71" s="272"/>
      <c r="GF71" s="272"/>
      <c r="GG71" s="272"/>
      <c r="GH71" s="272"/>
      <c r="GI71" s="272"/>
      <c r="GJ71" s="272"/>
      <c r="GK71" s="272"/>
      <c r="GL71" s="272"/>
      <c r="GM71" s="272"/>
      <c r="GN71" s="272"/>
      <c r="GO71" s="272"/>
      <c r="GP71" s="272"/>
      <c r="GQ71" s="272"/>
      <c r="GR71" s="272"/>
      <c r="GS71" s="272"/>
      <c r="GT71" s="272"/>
      <c r="GU71" s="272"/>
      <c r="GV71" s="272"/>
      <c r="GW71" s="272"/>
      <c r="GX71" s="272"/>
      <c r="GY71" s="272"/>
      <c r="GZ71" s="272"/>
      <c r="HA71" s="272"/>
      <c r="HB71" s="272"/>
      <c r="HC71" s="272"/>
      <c r="HD71" s="272"/>
      <c r="HE71" s="272"/>
      <c r="HF71" s="272"/>
      <c r="HG71" s="272"/>
      <c r="HH71" s="272"/>
      <c r="HI71" s="272"/>
      <c r="HJ71" s="272"/>
      <c r="HK71" s="272"/>
      <c r="HL71" s="272"/>
      <c r="HM71" s="272"/>
      <c r="HN71" s="272"/>
      <c r="HO71" s="272"/>
      <c r="HP71" s="272"/>
      <c r="HQ71" s="272"/>
      <c r="HR71" s="272"/>
      <c r="HS71" s="272"/>
      <c r="HT71" s="272"/>
      <c r="HU71" s="272"/>
      <c r="HV71" s="272"/>
      <c r="HW71" s="272"/>
      <c r="HX71" s="272"/>
      <c r="HY71" s="272"/>
      <c r="HZ71" s="272"/>
      <c r="IA71" s="272"/>
      <c r="IB71" s="272"/>
      <c r="IC71" s="272"/>
      <c r="ID71" s="272"/>
      <c r="IE71" s="272"/>
      <c r="IF71" s="272"/>
      <c r="IG71" s="272"/>
      <c r="IH71" s="272"/>
      <c r="II71" s="272"/>
      <c r="IJ71" s="272"/>
      <c r="IK71" s="272"/>
      <c r="IL71" s="272"/>
      <c r="IM71" s="272"/>
      <c r="IN71" s="272"/>
      <c r="IO71" s="272"/>
      <c r="IP71" s="272"/>
      <c r="IQ71" s="272"/>
      <c r="IR71" s="272"/>
      <c r="IS71" s="272"/>
      <c r="IT71" s="272"/>
    </row>
    <row r="72" spans="1:254" s="247" customFormat="1" ht="13.8" x14ac:dyDescent="0.25">
      <c r="A72" s="560" t="s">
        <v>379</v>
      </c>
      <c r="B72" s="367" t="s">
        <v>380</v>
      </c>
      <c r="C72" s="549">
        <f>ROUNDUP('7990NTP-P'!$J$31*0.35,2)</f>
        <v>0</v>
      </c>
      <c r="D72" s="550"/>
      <c r="E72" s="549">
        <f>ROUNDUP('7990NTP-P'!$K$31*0.35,2)</f>
        <v>0</v>
      </c>
      <c r="F72" s="550"/>
      <c r="G72" s="549">
        <f>ROUNDUP('7990NTP-P'!$L$31*0.35,2)</f>
        <v>0</v>
      </c>
      <c r="H72" s="550"/>
      <c r="I72" s="549">
        <f>ROUNDUP('7990NTP-P'!$M$31*0.35,2)</f>
        <v>0</v>
      </c>
      <c r="J72" s="550"/>
      <c r="K72" s="549">
        <f>ROUNDUP('7990NTP-P'!$N$31*0.35,2)</f>
        <v>0</v>
      </c>
      <c r="L72" s="550"/>
      <c r="M72" s="549">
        <f>ROUNDUP('7990NTP-P'!$O$31*0.35,2)</f>
        <v>0</v>
      </c>
      <c r="N72" s="550"/>
      <c r="O72" s="540">
        <f t="shared" si="0"/>
        <v>0</v>
      </c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272"/>
      <c r="AQ72" s="272"/>
      <c r="AR72" s="272"/>
      <c r="AS72" s="272"/>
      <c r="AT72" s="272"/>
      <c r="AU72" s="272"/>
      <c r="AV72" s="272"/>
      <c r="AW72" s="272"/>
      <c r="AX72" s="272"/>
      <c r="AY72" s="272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272"/>
      <c r="BT72" s="272"/>
      <c r="BU72" s="272"/>
      <c r="BV72" s="272"/>
      <c r="BW72" s="272"/>
      <c r="BX72" s="272"/>
      <c r="BY72" s="272"/>
      <c r="BZ72" s="272"/>
      <c r="CA72" s="272"/>
      <c r="CB72" s="272"/>
      <c r="CC72" s="272"/>
      <c r="CD72" s="272"/>
      <c r="CE72" s="272"/>
      <c r="CF72" s="272"/>
      <c r="CG72" s="272"/>
      <c r="CH72" s="272"/>
      <c r="CI72" s="272"/>
      <c r="CJ72" s="272"/>
      <c r="CK72" s="272"/>
      <c r="CL72" s="272"/>
      <c r="CM72" s="272"/>
      <c r="CN72" s="272"/>
      <c r="CO72" s="272"/>
      <c r="CP72" s="272"/>
      <c r="CQ72" s="272"/>
      <c r="CR72" s="272"/>
      <c r="CS72" s="272"/>
      <c r="CT72" s="272"/>
      <c r="CU72" s="272"/>
      <c r="CV72" s="272"/>
      <c r="CW72" s="272"/>
      <c r="CX72" s="272"/>
      <c r="CY72" s="272"/>
      <c r="CZ72" s="272"/>
      <c r="DA72" s="272"/>
      <c r="DB72" s="272"/>
      <c r="DC72" s="272"/>
      <c r="DD72" s="272"/>
      <c r="DE72" s="272"/>
      <c r="DF72" s="272"/>
      <c r="DG72" s="272"/>
      <c r="DH72" s="272"/>
      <c r="DI72" s="272"/>
      <c r="DJ72" s="272"/>
      <c r="DK72" s="272"/>
      <c r="DL72" s="272"/>
      <c r="DM72" s="272"/>
      <c r="DN72" s="272"/>
      <c r="DO72" s="272"/>
      <c r="DP72" s="272"/>
      <c r="DQ72" s="272"/>
      <c r="DR72" s="272"/>
      <c r="DS72" s="272"/>
      <c r="DT72" s="272"/>
      <c r="DU72" s="272"/>
      <c r="DV72" s="272"/>
      <c r="DW72" s="272"/>
      <c r="DX72" s="272"/>
      <c r="DY72" s="272"/>
      <c r="DZ72" s="272"/>
      <c r="EA72" s="272"/>
      <c r="EB72" s="272"/>
      <c r="EC72" s="272"/>
      <c r="ED72" s="272"/>
      <c r="EE72" s="272"/>
      <c r="EF72" s="272"/>
      <c r="EG72" s="272"/>
      <c r="EH72" s="272"/>
      <c r="EI72" s="272"/>
      <c r="EJ72" s="272"/>
      <c r="EK72" s="272"/>
      <c r="EL72" s="272"/>
      <c r="EM72" s="272"/>
      <c r="EN72" s="272"/>
      <c r="EO72" s="272"/>
      <c r="EP72" s="272"/>
      <c r="EQ72" s="272"/>
      <c r="ER72" s="272"/>
      <c r="ES72" s="272"/>
      <c r="ET72" s="272"/>
      <c r="EU72" s="272"/>
      <c r="EV72" s="272"/>
      <c r="EW72" s="272"/>
      <c r="EX72" s="272"/>
      <c r="EY72" s="272"/>
      <c r="EZ72" s="272"/>
      <c r="FA72" s="272"/>
      <c r="FB72" s="272"/>
      <c r="FC72" s="272"/>
      <c r="FD72" s="272"/>
      <c r="FE72" s="272"/>
      <c r="FF72" s="272"/>
      <c r="FG72" s="272"/>
      <c r="FH72" s="272"/>
      <c r="FI72" s="272"/>
      <c r="FJ72" s="272"/>
      <c r="FK72" s="272"/>
      <c r="FL72" s="272"/>
      <c r="FM72" s="272"/>
      <c r="FN72" s="272"/>
      <c r="FO72" s="272"/>
      <c r="FP72" s="272"/>
      <c r="FQ72" s="272"/>
      <c r="FR72" s="272"/>
      <c r="FS72" s="272"/>
      <c r="FT72" s="272"/>
      <c r="FU72" s="272"/>
      <c r="FV72" s="272"/>
      <c r="FW72" s="272"/>
      <c r="FX72" s="272"/>
      <c r="FY72" s="272"/>
      <c r="FZ72" s="272"/>
      <c r="GA72" s="272"/>
      <c r="GB72" s="272"/>
      <c r="GC72" s="272"/>
      <c r="GD72" s="272"/>
      <c r="GE72" s="272"/>
      <c r="GF72" s="272"/>
      <c r="GG72" s="272"/>
      <c r="GH72" s="272"/>
      <c r="GI72" s="272"/>
      <c r="GJ72" s="272"/>
      <c r="GK72" s="272"/>
      <c r="GL72" s="272"/>
      <c r="GM72" s="272"/>
      <c r="GN72" s="272"/>
      <c r="GO72" s="272"/>
      <c r="GP72" s="272"/>
      <c r="GQ72" s="272"/>
      <c r="GR72" s="272"/>
      <c r="GS72" s="272"/>
      <c r="GT72" s="272"/>
      <c r="GU72" s="272"/>
      <c r="GV72" s="272"/>
      <c r="GW72" s="272"/>
      <c r="GX72" s="272"/>
      <c r="GY72" s="272"/>
      <c r="GZ72" s="272"/>
      <c r="HA72" s="272"/>
      <c r="HB72" s="272"/>
      <c r="HC72" s="272"/>
      <c r="HD72" s="272"/>
      <c r="HE72" s="272"/>
      <c r="HF72" s="272"/>
      <c r="HG72" s="272"/>
      <c r="HH72" s="272"/>
      <c r="HI72" s="272"/>
      <c r="HJ72" s="272"/>
      <c r="HK72" s="272"/>
      <c r="HL72" s="272"/>
      <c r="HM72" s="272"/>
      <c r="HN72" s="272"/>
      <c r="HO72" s="272"/>
      <c r="HP72" s="272"/>
      <c r="HQ72" s="272"/>
      <c r="HR72" s="272"/>
      <c r="HS72" s="272"/>
      <c r="HT72" s="272"/>
      <c r="HU72" s="272"/>
      <c r="HV72" s="272"/>
      <c r="HW72" s="272"/>
      <c r="HX72" s="272"/>
      <c r="HY72" s="272"/>
      <c r="HZ72" s="272"/>
      <c r="IA72" s="272"/>
      <c r="IB72" s="272"/>
      <c r="IC72" s="272"/>
      <c r="ID72" s="272"/>
      <c r="IE72" s="272"/>
      <c r="IF72" s="272"/>
      <c r="IG72" s="272"/>
      <c r="IH72" s="272"/>
      <c r="II72" s="272"/>
      <c r="IJ72" s="272"/>
      <c r="IK72" s="272"/>
      <c r="IL72" s="272"/>
      <c r="IM72" s="272"/>
      <c r="IN72" s="272"/>
      <c r="IO72" s="272"/>
      <c r="IP72" s="272"/>
      <c r="IQ72" s="272"/>
      <c r="IR72" s="272"/>
      <c r="IS72" s="272"/>
      <c r="IT72" s="272"/>
    </row>
    <row r="73" spans="1:254" s="247" customFormat="1" ht="13.8" x14ac:dyDescent="0.25">
      <c r="A73" s="544"/>
      <c r="B73" s="562"/>
      <c r="C73" s="545"/>
      <c r="D73" s="546"/>
      <c r="E73" s="545"/>
      <c r="F73" s="546"/>
      <c r="G73" s="545"/>
      <c r="H73" s="546"/>
      <c r="I73" s="545"/>
      <c r="J73" s="546"/>
      <c r="K73" s="545"/>
      <c r="L73" s="546"/>
      <c r="M73" s="545"/>
      <c r="N73" s="546"/>
      <c r="O73" s="540">
        <f t="shared" si="0"/>
        <v>0</v>
      </c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2"/>
      <c r="CD73" s="272"/>
      <c r="CE73" s="272"/>
      <c r="CF73" s="272"/>
      <c r="CG73" s="272"/>
      <c r="CH73" s="272"/>
      <c r="CI73" s="272"/>
      <c r="CJ73" s="272"/>
      <c r="CK73" s="272"/>
      <c r="CL73" s="272"/>
      <c r="CM73" s="272"/>
      <c r="CN73" s="272"/>
      <c r="CO73" s="272"/>
      <c r="CP73" s="272"/>
      <c r="CQ73" s="272"/>
      <c r="CR73" s="272"/>
      <c r="CS73" s="272"/>
      <c r="CT73" s="272"/>
      <c r="CU73" s="272"/>
      <c r="CV73" s="272"/>
      <c r="CW73" s="272"/>
      <c r="CX73" s="272"/>
      <c r="CY73" s="272"/>
      <c r="CZ73" s="272"/>
      <c r="DA73" s="272"/>
      <c r="DB73" s="272"/>
      <c r="DC73" s="272"/>
      <c r="DD73" s="272"/>
      <c r="DE73" s="272"/>
      <c r="DF73" s="272"/>
      <c r="DG73" s="272"/>
      <c r="DH73" s="272"/>
      <c r="DI73" s="272"/>
      <c r="DJ73" s="272"/>
      <c r="DK73" s="272"/>
      <c r="DL73" s="272"/>
      <c r="DM73" s="272"/>
      <c r="DN73" s="272"/>
      <c r="DO73" s="272"/>
      <c r="DP73" s="272"/>
      <c r="DQ73" s="272"/>
      <c r="DR73" s="272"/>
      <c r="DS73" s="272"/>
      <c r="DT73" s="272"/>
      <c r="DU73" s="272"/>
      <c r="DV73" s="272"/>
      <c r="DW73" s="272"/>
      <c r="DX73" s="272"/>
      <c r="DY73" s="272"/>
      <c r="DZ73" s="272"/>
      <c r="EA73" s="272"/>
      <c r="EB73" s="272"/>
      <c r="EC73" s="272"/>
      <c r="ED73" s="272"/>
      <c r="EE73" s="272"/>
      <c r="EF73" s="272"/>
      <c r="EG73" s="272"/>
      <c r="EH73" s="272"/>
      <c r="EI73" s="272"/>
      <c r="EJ73" s="272"/>
      <c r="EK73" s="272"/>
      <c r="EL73" s="272"/>
      <c r="EM73" s="272"/>
      <c r="EN73" s="272"/>
      <c r="EO73" s="272"/>
      <c r="EP73" s="272"/>
      <c r="EQ73" s="272"/>
      <c r="ER73" s="272"/>
      <c r="ES73" s="272"/>
      <c r="ET73" s="272"/>
      <c r="EU73" s="272"/>
      <c r="EV73" s="272"/>
      <c r="EW73" s="272"/>
      <c r="EX73" s="272"/>
      <c r="EY73" s="272"/>
      <c r="EZ73" s="272"/>
      <c r="FA73" s="272"/>
      <c r="FB73" s="272"/>
      <c r="FC73" s="272"/>
      <c r="FD73" s="272"/>
      <c r="FE73" s="272"/>
      <c r="FF73" s="272"/>
      <c r="FG73" s="272"/>
      <c r="FH73" s="272"/>
      <c r="FI73" s="272"/>
      <c r="FJ73" s="272"/>
      <c r="FK73" s="272"/>
      <c r="FL73" s="272"/>
      <c r="FM73" s="272"/>
      <c r="FN73" s="272"/>
      <c r="FO73" s="272"/>
      <c r="FP73" s="272"/>
      <c r="FQ73" s="272"/>
      <c r="FR73" s="272"/>
      <c r="FS73" s="272"/>
      <c r="FT73" s="272"/>
      <c r="FU73" s="272"/>
      <c r="FV73" s="272"/>
      <c r="FW73" s="272"/>
      <c r="FX73" s="272"/>
      <c r="FY73" s="272"/>
      <c r="FZ73" s="272"/>
      <c r="GA73" s="272"/>
      <c r="GB73" s="272"/>
      <c r="GC73" s="272"/>
      <c r="GD73" s="272"/>
      <c r="GE73" s="272"/>
      <c r="GF73" s="272"/>
      <c r="GG73" s="272"/>
      <c r="GH73" s="272"/>
      <c r="GI73" s="272"/>
      <c r="GJ73" s="272"/>
      <c r="GK73" s="272"/>
      <c r="GL73" s="272"/>
      <c r="GM73" s="272"/>
      <c r="GN73" s="272"/>
      <c r="GO73" s="272"/>
      <c r="GP73" s="272"/>
      <c r="GQ73" s="272"/>
      <c r="GR73" s="272"/>
      <c r="GS73" s="272"/>
      <c r="GT73" s="272"/>
      <c r="GU73" s="272"/>
      <c r="GV73" s="272"/>
      <c r="GW73" s="272"/>
      <c r="GX73" s="272"/>
      <c r="GY73" s="272"/>
      <c r="GZ73" s="272"/>
      <c r="HA73" s="272"/>
      <c r="HB73" s="272"/>
      <c r="HC73" s="272"/>
      <c r="HD73" s="272"/>
      <c r="HE73" s="272"/>
      <c r="HF73" s="272"/>
      <c r="HG73" s="272"/>
      <c r="HH73" s="272"/>
      <c r="HI73" s="272"/>
      <c r="HJ73" s="272"/>
      <c r="HK73" s="272"/>
      <c r="HL73" s="272"/>
      <c r="HM73" s="272"/>
      <c r="HN73" s="272"/>
      <c r="HO73" s="272"/>
      <c r="HP73" s="272"/>
      <c r="HQ73" s="272"/>
      <c r="HR73" s="272"/>
      <c r="HS73" s="272"/>
      <c r="HT73" s="272"/>
      <c r="HU73" s="272"/>
      <c r="HV73" s="272"/>
      <c r="HW73" s="272"/>
      <c r="HX73" s="272"/>
      <c r="HY73" s="272"/>
      <c r="HZ73" s="272"/>
      <c r="IA73" s="272"/>
      <c r="IB73" s="272"/>
      <c r="IC73" s="272"/>
      <c r="ID73" s="272"/>
      <c r="IE73" s="272"/>
      <c r="IF73" s="272"/>
      <c r="IG73" s="272"/>
      <c r="IH73" s="272"/>
      <c r="II73" s="272"/>
      <c r="IJ73" s="272"/>
      <c r="IK73" s="272"/>
      <c r="IL73" s="272"/>
      <c r="IM73" s="272"/>
      <c r="IN73" s="272"/>
      <c r="IO73" s="272"/>
      <c r="IP73" s="272"/>
      <c r="IQ73" s="272"/>
      <c r="IR73" s="272"/>
      <c r="IS73" s="272"/>
      <c r="IT73" s="272"/>
    </row>
    <row r="74" spans="1:254" ht="13.8" x14ac:dyDescent="0.25">
      <c r="A74" s="541" t="s">
        <v>280</v>
      </c>
      <c r="B74" s="542" t="s">
        <v>281</v>
      </c>
      <c r="C74" s="418">
        <f>SUM('7990NTP-P'!$J$32*1)</f>
        <v>0</v>
      </c>
      <c r="D74" s="547">
        <f>'7990NTP-P'!$C$32</f>
        <v>0</v>
      </c>
      <c r="E74" s="418">
        <f>SUM('7990NTP-P'!$K$32*1)</f>
        <v>0</v>
      </c>
      <c r="F74" s="547">
        <f>'7990NTP-P'!$D$32</f>
        <v>0</v>
      </c>
      <c r="G74" s="418">
        <f>SUM('7990NTP-P'!$L$32*1)</f>
        <v>0</v>
      </c>
      <c r="H74" s="547">
        <f>'7990NTP-P'!$E$32</f>
        <v>0</v>
      </c>
      <c r="I74" s="418">
        <f>SUM('7990NTP-P'!$M$32*1)</f>
        <v>0</v>
      </c>
      <c r="J74" s="547">
        <f>'7990NTP-P'!$F$32</f>
        <v>0</v>
      </c>
      <c r="K74" s="418">
        <f>SUM('7990NTP-P'!$N$32*1)</f>
        <v>0</v>
      </c>
      <c r="L74" s="547">
        <f>'7990NTP-P'!$G$32</f>
        <v>0</v>
      </c>
      <c r="M74" s="418">
        <f>SUM('7990NTP-P'!$O$32*1)</f>
        <v>0</v>
      </c>
      <c r="N74" s="547">
        <f>'7990NTP-P'!$H$32</f>
        <v>0</v>
      </c>
      <c r="O74" s="540">
        <f t="shared" si="0"/>
        <v>0</v>
      </c>
    </row>
    <row r="75" spans="1:254" ht="13.8" x14ac:dyDescent="0.25">
      <c r="A75" s="566"/>
      <c r="B75" s="369"/>
      <c r="C75" s="370"/>
      <c r="D75" s="371"/>
      <c r="E75" s="370"/>
      <c r="F75" s="371"/>
      <c r="G75" s="370"/>
      <c r="H75" s="371"/>
      <c r="I75" s="370"/>
      <c r="J75" s="371"/>
      <c r="K75" s="370"/>
      <c r="L75" s="371"/>
      <c r="M75" s="370"/>
      <c r="N75" s="371"/>
      <c r="O75" s="540">
        <f t="shared" si="0"/>
        <v>0</v>
      </c>
    </row>
    <row r="76" spans="1:254" ht="13.8" x14ac:dyDescent="0.25">
      <c r="A76" s="541" t="s">
        <v>282</v>
      </c>
      <c r="B76" s="542" t="s">
        <v>270</v>
      </c>
      <c r="C76" s="418">
        <f>SUM('7990NTP-P'!$J$33*1)</f>
        <v>0</v>
      </c>
      <c r="D76" s="547">
        <f>'7990NTP-P'!$C$33</f>
        <v>0</v>
      </c>
      <c r="E76" s="418">
        <f>SUM('7990NTP-P'!$K$33*1)</f>
        <v>0</v>
      </c>
      <c r="F76" s="547">
        <f>'7990NTP-P'!$D$33</f>
        <v>0</v>
      </c>
      <c r="G76" s="418">
        <f>SUM('7990NTP-P'!$L$33*1)</f>
        <v>0</v>
      </c>
      <c r="H76" s="547">
        <f>'7990NTP-P'!$E$33</f>
        <v>0</v>
      </c>
      <c r="I76" s="418">
        <f>SUM('7990NTP-P'!$M$33*1)</f>
        <v>0</v>
      </c>
      <c r="J76" s="547">
        <f>'7990NTP-P'!$F$33</f>
        <v>0</v>
      </c>
      <c r="K76" s="418">
        <f>SUM('7990NTP-P'!$N$33*1)</f>
        <v>0</v>
      </c>
      <c r="L76" s="547">
        <f>'7990NTP-P'!$G$33</f>
        <v>0</v>
      </c>
      <c r="M76" s="418">
        <f>SUM('7990NTP-P'!$O$33*1)</f>
        <v>0</v>
      </c>
      <c r="N76" s="547">
        <f>'7990NTP-P'!$H$33</f>
        <v>0</v>
      </c>
      <c r="O76" s="540">
        <f t="shared" si="0"/>
        <v>0</v>
      </c>
    </row>
    <row r="77" spans="1:254" ht="13.8" x14ac:dyDescent="0.25">
      <c r="A77" s="567"/>
      <c r="B77" s="369"/>
      <c r="C77" s="370"/>
      <c r="D77" s="371"/>
      <c r="E77" s="370"/>
      <c r="F77" s="371"/>
      <c r="G77" s="370"/>
      <c r="H77" s="371"/>
      <c r="I77" s="370"/>
      <c r="J77" s="371"/>
      <c r="K77" s="370"/>
      <c r="L77" s="371"/>
      <c r="M77" s="370"/>
      <c r="N77" s="371"/>
      <c r="O77" s="540">
        <f t="shared" si="0"/>
        <v>0</v>
      </c>
    </row>
    <row r="78" spans="1:254" ht="13.8" x14ac:dyDescent="0.25">
      <c r="A78" s="541" t="s">
        <v>283</v>
      </c>
      <c r="B78" s="542" t="s">
        <v>284</v>
      </c>
      <c r="C78" s="418">
        <f>SUM('7990NTP-P'!$J$34*1)</f>
        <v>0</v>
      </c>
      <c r="D78" s="547">
        <f>'7990NTP-P'!$C$34</f>
        <v>0</v>
      </c>
      <c r="E78" s="418">
        <f>SUM('7990NTP-P'!$K$34*1)</f>
        <v>0</v>
      </c>
      <c r="F78" s="547">
        <f>'7990NTP-P'!$D$34</f>
        <v>0</v>
      </c>
      <c r="G78" s="418">
        <f>SUM('7990NTP-P'!$L$34*1)</f>
        <v>0</v>
      </c>
      <c r="H78" s="547">
        <f>'7990NTP-P'!$E$34</f>
        <v>0</v>
      </c>
      <c r="I78" s="418">
        <f>SUM('7990NTP-P'!$M$34*1)</f>
        <v>0</v>
      </c>
      <c r="J78" s="547">
        <f>'7990NTP-P'!$F$34</f>
        <v>0</v>
      </c>
      <c r="K78" s="418">
        <f>SUM('7990NTP-P'!$N$34*1)</f>
        <v>0</v>
      </c>
      <c r="L78" s="547">
        <f>'7990NTP-P'!$G$34</f>
        <v>0</v>
      </c>
      <c r="M78" s="418">
        <f>SUM('7990NTP-P'!$O$34*1)</f>
        <v>0</v>
      </c>
      <c r="N78" s="547">
        <f>'7990NTP-P'!$H$34</f>
        <v>0</v>
      </c>
      <c r="O78" s="540">
        <f t="shared" si="0"/>
        <v>0</v>
      </c>
    </row>
    <row r="79" spans="1:254" ht="13.8" x14ac:dyDescent="0.25">
      <c r="A79" s="567"/>
      <c r="B79" s="369"/>
      <c r="C79" s="370"/>
      <c r="D79" s="371"/>
      <c r="E79" s="370"/>
      <c r="F79" s="371"/>
      <c r="G79" s="370"/>
      <c r="H79" s="371"/>
      <c r="I79" s="370"/>
      <c r="J79" s="371"/>
      <c r="K79" s="370"/>
      <c r="L79" s="371"/>
      <c r="M79" s="370"/>
      <c r="N79" s="371"/>
      <c r="O79" s="540">
        <f t="shared" si="0"/>
        <v>0</v>
      </c>
    </row>
    <row r="80" spans="1:254" ht="27.6" x14ac:dyDescent="0.25">
      <c r="A80" s="541" t="s">
        <v>285</v>
      </c>
      <c r="B80" s="542" t="s">
        <v>286</v>
      </c>
      <c r="C80" s="418">
        <f>SUM('7990NTP-P'!$J$35*1)</f>
        <v>0</v>
      </c>
      <c r="D80" s="547">
        <f>'7990NTP-P'!$C$35</f>
        <v>0</v>
      </c>
      <c r="E80" s="418">
        <f>SUM('7990NTP-P'!$K$35*1)</f>
        <v>0</v>
      </c>
      <c r="F80" s="547">
        <f>'7990NTP-P'!$D$35</f>
        <v>0</v>
      </c>
      <c r="G80" s="418">
        <f>SUM('7990NTP-P'!$L$35*1)</f>
        <v>0</v>
      </c>
      <c r="H80" s="547">
        <f>'7990NTP-P'!$E$35</f>
        <v>0</v>
      </c>
      <c r="I80" s="418">
        <f>SUM('7990NTP-P'!$M$35*1)</f>
        <v>0</v>
      </c>
      <c r="J80" s="547">
        <f>'7990NTP-P'!$F$35</f>
        <v>0</v>
      </c>
      <c r="K80" s="418">
        <f>SUM('7990NTP-P'!$N$35*1)</f>
        <v>0</v>
      </c>
      <c r="L80" s="547">
        <f>'7990NTP-P'!$G$35</f>
        <v>0</v>
      </c>
      <c r="M80" s="418">
        <f>SUM('7990NTP-P'!$O$35*1)</f>
        <v>0</v>
      </c>
      <c r="N80" s="547">
        <f>'7990NTP-P'!$H$35</f>
        <v>0</v>
      </c>
      <c r="O80" s="540">
        <f t="shared" ref="O80:O102" si="1">IF(C80+E80+G80+I80+K80+M80&gt;0,C80+E80+G80+I80+K80+M80,0)</f>
        <v>0</v>
      </c>
    </row>
    <row r="81" spans="1:15" ht="13.8" x14ac:dyDescent="0.25">
      <c r="A81" s="567"/>
      <c r="B81" s="369"/>
      <c r="C81" s="370"/>
      <c r="D81" s="371"/>
      <c r="E81" s="370"/>
      <c r="F81" s="371"/>
      <c r="G81" s="370"/>
      <c r="H81" s="371"/>
      <c r="I81" s="370"/>
      <c r="J81" s="371"/>
      <c r="K81" s="370"/>
      <c r="L81" s="371"/>
      <c r="M81" s="370"/>
      <c r="N81" s="371"/>
      <c r="O81" s="540">
        <f t="shared" si="1"/>
        <v>0</v>
      </c>
    </row>
    <row r="82" spans="1:15" ht="13.8" x14ac:dyDescent="0.25">
      <c r="A82" s="541" t="s">
        <v>346</v>
      </c>
      <c r="B82" s="385" t="s">
        <v>340</v>
      </c>
      <c r="C82" s="418">
        <f>SUM('7990NTP-P'!$J$36*1)</f>
        <v>0</v>
      </c>
      <c r="D82" s="547">
        <f>'7990NTP-P'!$C$36</f>
        <v>0</v>
      </c>
      <c r="E82" s="418">
        <f>SUM('7990NTP-P'!$K$36*1)</f>
        <v>0</v>
      </c>
      <c r="F82" s="547">
        <f>'7990NTP-P'!$D$36</f>
        <v>0</v>
      </c>
      <c r="G82" s="418">
        <f>SUM('7990NTP-P'!$L$36*1)</f>
        <v>0</v>
      </c>
      <c r="H82" s="547">
        <f>'7990NTP-P'!$E$36</f>
        <v>0</v>
      </c>
      <c r="I82" s="418">
        <f>SUM('7990NTP-P'!$M$36*1)</f>
        <v>0</v>
      </c>
      <c r="J82" s="547">
        <f>'7990NTP-P'!$F$36</f>
        <v>0</v>
      </c>
      <c r="K82" s="418">
        <f>SUM('7990NTP-P'!$N$36*1)</f>
        <v>0</v>
      </c>
      <c r="L82" s="547">
        <f>'7990NTP-P'!$G$36</f>
        <v>0</v>
      </c>
      <c r="M82" s="418">
        <f>SUM('7990NTP-P'!$O$36*1)</f>
        <v>0</v>
      </c>
      <c r="N82" s="547">
        <f>'7990NTP-P'!$H$36</f>
        <v>0</v>
      </c>
      <c r="O82" s="540">
        <f t="shared" si="1"/>
        <v>0</v>
      </c>
    </row>
    <row r="83" spans="1:15" ht="27.6" x14ac:dyDescent="0.25">
      <c r="A83" s="567" t="s">
        <v>287</v>
      </c>
      <c r="B83" s="369" t="s">
        <v>288</v>
      </c>
      <c r="C83" s="370">
        <f>SUM('7990NTP-P'!$J$37*1)</f>
        <v>0</v>
      </c>
      <c r="D83" s="371">
        <f>'7990NTP-P'!$C$37</f>
        <v>0</v>
      </c>
      <c r="E83" s="370">
        <f>SUM('7990NTP-P'!$K$37*1)</f>
        <v>0</v>
      </c>
      <c r="F83" s="371">
        <f>'7990NTP-P'!$D$37</f>
        <v>0</v>
      </c>
      <c r="G83" s="370">
        <f>SUM('7990NTP-P'!$L$37*1)</f>
        <v>0</v>
      </c>
      <c r="H83" s="371">
        <f>'7990NTP-P'!$E$37</f>
        <v>0</v>
      </c>
      <c r="I83" s="370">
        <f>SUM('7990NTP-P'!$M$37*1)</f>
        <v>0</v>
      </c>
      <c r="J83" s="371">
        <f>'7990NTP-P'!$F$37</f>
        <v>0</v>
      </c>
      <c r="K83" s="370">
        <f>SUM('7990NTP-P'!$N$37*1)</f>
        <v>0</v>
      </c>
      <c r="L83" s="371">
        <f>'7990NTP-P'!$G$37</f>
        <v>0</v>
      </c>
      <c r="M83" s="370">
        <f>SUM('7990NTP-P'!$O$37*1)</f>
        <v>0</v>
      </c>
      <c r="N83" s="371">
        <f>'7990NTP-P'!$H$37</f>
        <v>0</v>
      </c>
      <c r="O83" s="540">
        <f t="shared" si="1"/>
        <v>0</v>
      </c>
    </row>
    <row r="84" spans="1:15" ht="13.8" x14ac:dyDescent="0.25">
      <c r="A84" s="541"/>
      <c r="B84" s="542"/>
      <c r="C84" s="418"/>
      <c r="D84" s="547"/>
      <c r="E84" s="418"/>
      <c r="F84" s="547"/>
      <c r="G84" s="418"/>
      <c r="H84" s="547"/>
      <c r="I84" s="418"/>
      <c r="J84" s="547"/>
      <c r="K84" s="418"/>
      <c r="L84" s="547"/>
      <c r="M84" s="418"/>
      <c r="N84" s="547"/>
      <c r="O84" s="540">
        <f t="shared" si="1"/>
        <v>0</v>
      </c>
    </row>
    <row r="85" spans="1:15" ht="13.8" x14ac:dyDescent="0.25">
      <c r="A85" s="567" t="s">
        <v>289</v>
      </c>
      <c r="B85" s="369" t="s">
        <v>290</v>
      </c>
      <c r="C85" s="370">
        <f>SUM('7990NTP-P'!$J$38*1)</f>
        <v>0</v>
      </c>
      <c r="D85" s="371">
        <f>'7990NTP-P'!$C$38</f>
        <v>0</v>
      </c>
      <c r="E85" s="370">
        <f>SUM('7990NTP-P'!$K$38*1)</f>
        <v>0</v>
      </c>
      <c r="F85" s="371">
        <f>'7990NTP-P'!$D$38</f>
        <v>0</v>
      </c>
      <c r="G85" s="370">
        <f>SUM('7990NTP-P'!$L$38*1)</f>
        <v>0</v>
      </c>
      <c r="H85" s="371">
        <f>'7990NTP-P'!$E$38</f>
        <v>0</v>
      </c>
      <c r="I85" s="370">
        <f>SUM('7990NTP-P'!$M$38*1)</f>
        <v>0</v>
      </c>
      <c r="J85" s="371">
        <f>'7990NTP-P'!$F$38</f>
        <v>0</v>
      </c>
      <c r="K85" s="370">
        <f>SUM('7990NTP-P'!$N$38*1)</f>
        <v>0</v>
      </c>
      <c r="L85" s="371">
        <f>'7990NTP-P'!$G$38</f>
        <v>0</v>
      </c>
      <c r="M85" s="370">
        <f>SUM('7990NTP-P'!$O$38*1)</f>
        <v>0</v>
      </c>
      <c r="N85" s="371">
        <f>'7990NTP-P'!$H$38</f>
        <v>0</v>
      </c>
      <c r="O85" s="540">
        <f t="shared" si="1"/>
        <v>0</v>
      </c>
    </row>
    <row r="86" spans="1:15" ht="13.8" x14ac:dyDescent="0.25">
      <c r="A86" s="541"/>
      <c r="B86" s="542"/>
      <c r="C86" s="418"/>
      <c r="D86" s="547"/>
      <c r="E86" s="418"/>
      <c r="F86" s="547"/>
      <c r="G86" s="418"/>
      <c r="H86" s="547"/>
      <c r="I86" s="418"/>
      <c r="J86" s="547"/>
      <c r="K86" s="418"/>
      <c r="L86" s="547"/>
      <c r="M86" s="418"/>
      <c r="N86" s="547"/>
      <c r="O86" s="540">
        <f t="shared" si="1"/>
        <v>0</v>
      </c>
    </row>
    <row r="87" spans="1:15" ht="13.8" x14ac:dyDescent="0.25">
      <c r="A87" s="567" t="s">
        <v>347</v>
      </c>
      <c r="B87" s="369" t="s">
        <v>317</v>
      </c>
      <c r="C87" s="564">
        <f>ROUNDDOWN('7990NTP-P'!$J$39-('7990NTP-P'!$J$39*0.05),2)</f>
        <v>0</v>
      </c>
      <c r="D87" s="565">
        <f>'7990NTP-P'!$C$39</f>
        <v>0</v>
      </c>
      <c r="E87" s="564">
        <f>ROUNDDOWN('7990NTP-P'!$K$39-('7990NTP-P'!$K$39*0.05),2)</f>
        <v>0</v>
      </c>
      <c r="F87" s="565">
        <f>'7990NTP-P'!$D$39</f>
        <v>0</v>
      </c>
      <c r="G87" s="564">
        <f>ROUNDDOWN('7990NTP-P'!$L$39-('7990NTP-P'!$L$39*0.05),2)</f>
        <v>0</v>
      </c>
      <c r="H87" s="565">
        <f>'7990NTP-P'!$E$39</f>
        <v>0</v>
      </c>
      <c r="I87" s="564">
        <f>ROUNDDOWN('7990NTP-P'!$M$39-('7990NTP-P'!$M$39*0.05),2)</f>
        <v>0</v>
      </c>
      <c r="J87" s="565">
        <f>'7990NTP-P'!$F$39</f>
        <v>0</v>
      </c>
      <c r="K87" s="564">
        <f>ROUNDDOWN('7990NTP-P'!$N$39-('7990NTP-P'!$N$39*0.05),2)</f>
        <v>0</v>
      </c>
      <c r="L87" s="565">
        <f>'7990NTP-P'!$G$39</f>
        <v>0</v>
      </c>
      <c r="M87" s="564">
        <f>ROUNDDOWN('7990NTP-P'!$O$39-('7990NTP-P'!$O$39*0.05),2)</f>
        <v>0</v>
      </c>
      <c r="N87" s="565">
        <f>'7990NTP-P'!$H$39</f>
        <v>0</v>
      </c>
      <c r="O87" s="540">
        <f t="shared" si="1"/>
        <v>0</v>
      </c>
    </row>
    <row r="88" spans="1:15" ht="13.8" x14ac:dyDescent="0.25">
      <c r="A88" s="568" t="s">
        <v>348</v>
      </c>
      <c r="B88" s="542" t="s">
        <v>364</v>
      </c>
      <c r="C88" s="418">
        <f>ROUNDUP('7990NTP-P'!$J$39*0.05,2)</f>
        <v>0</v>
      </c>
      <c r="D88" s="547"/>
      <c r="E88" s="418">
        <f>ROUNDUP('7990NTP-P'!$K$39*0.05,2)</f>
        <v>0</v>
      </c>
      <c r="F88" s="547"/>
      <c r="G88" s="418">
        <f>ROUNDUP('7990NTP-P'!$L$39*0.05,2)</f>
        <v>0</v>
      </c>
      <c r="H88" s="547"/>
      <c r="I88" s="418">
        <f>ROUNDUP('7990NTP-P'!$M$39*0.05,2)</f>
        <v>0</v>
      </c>
      <c r="J88" s="547"/>
      <c r="K88" s="418">
        <f>ROUNDUP('7990NTP-P'!$N$39*0.05,2)</f>
        <v>0</v>
      </c>
      <c r="L88" s="547"/>
      <c r="M88" s="418">
        <f>ROUNDUP('7990NTP-P'!$O$39*0.05,2)</f>
        <v>0</v>
      </c>
      <c r="N88" s="547"/>
      <c r="O88" s="540">
        <f t="shared" si="1"/>
        <v>0</v>
      </c>
    </row>
    <row r="89" spans="1:15" ht="13.8" x14ac:dyDescent="0.25">
      <c r="A89" s="568"/>
      <c r="B89" s="542"/>
      <c r="C89" s="549"/>
      <c r="D89" s="550"/>
      <c r="E89" s="549"/>
      <c r="F89" s="550"/>
      <c r="G89" s="549"/>
      <c r="H89" s="550"/>
      <c r="I89" s="549"/>
      <c r="J89" s="550"/>
      <c r="K89" s="549"/>
      <c r="L89" s="550"/>
      <c r="M89" s="549"/>
      <c r="N89" s="550"/>
      <c r="O89" s="540">
        <f t="shared" si="1"/>
        <v>0</v>
      </c>
    </row>
    <row r="90" spans="1:15" ht="13.8" x14ac:dyDescent="0.25">
      <c r="A90" s="567" t="s">
        <v>350</v>
      </c>
      <c r="B90" s="369" t="s">
        <v>352</v>
      </c>
      <c r="C90" s="564">
        <f>ROUNDDOWN('7990NTP-P'!$J$40-('7990NTP-P'!$J$40*0.06),2)</f>
        <v>0</v>
      </c>
      <c r="D90" s="565">
        <f>'7990NTP-P'!$C$40</f>
        <v>0</v>
      </c>
      <c r="E90" s="564">
        <f>ROUNDDOWN('7990NTP-P'!$K$40-('7990NTP-P'!$K$40*0.06),2)</f>
        <v>0</v>
      </c>
      <c r="F90" s="565">
        <f>'7990NTP-P'!$D$40</f>
        <v>0</v>
      </c>
      <c r="G90" s="564">
        <f>ROUNDDOWN('7990NTP-P'!$L$40-('7990NTP-P'!$L$40*0.06),2)</f>
        <v>0</v>
      </c>
      <c r="H90" s="565">
        <f>'7990NTP-P'!$E$40</f>
        <v>0</v>
      </c>
      <c r="I90" s="564">
        <f>ROUNDDOWN('7990NTP-P'!$M$40-('7990NTP-P'!$M$40*0.06),2)</f>
        <v>0</v>
      </c>
      <c r="J90" s="565">
        <f>'7990NTP-P'!$F$40</f>
        <v>0</v>
      </c>
      <c r="K90" s="564">
        <f>ROUNDDOWN('7990NTP-P'!$N$40-('7990NTP-P'!$N$40*0.06),2)</f>
        <v>0</v>
      </c>
      <c r="L90" s="565">
        <f>'7990NTP-P'!$G$40</f>
        <v>0</v>
      </c>
      <c r="M90" s="564">
        <f>ROUNDDOWN('7990NTP-P'!$O$40-('7990NTP-P'!$O$40*0.06),2)</f>
        <v>0</v>
      </c>
      <c r="N90" s="565">
        <f>'7990NTP-P'!$H$40</f>
        <v>0</v>
      </c>
      <c r="O90" s="540">
        <f t="shared" si="1"/>
        <v>0</v>
      </c>
    </row>
    <row r="91" spans="1:15" ht="13.8" x14ac:dyDescent="0.25">
      <c r="A91" s="568" t="s">
        <v>351</v>
      </c>
      <c r="B91" s="542" t="s">
        <v>361</v>
      </c>
      <c r="C91" s="418">
        <f>ROUNDUP('7990NTP-P'!$J$40*0.06,2)</f>
        <v>0</v>
      </c>
      <c r="D91" s="547"/>
      <c r="E91" s="418">
        <f>ROUNDUP('7990NTP-P'!$K$40*0.06,2)</f>
        <v>0</v>
      </c>
      <c r="F91" s="547"/>
      <c r="G91" s="418">
        <f>ROUNDUP('7990NTP-P'!$L$40*0.06,2)</f>
        <v>0</v>
      </c>
      <c r="H91" s="547"/>
      <c r="I91" s="418">
        <f>ROUNDUP('7990NTP-P'!$M$40*0.06,2)</f>
        <v>0</v>
      </c>
      <c r="J91" s="547"/>
      <c r="K91" s="418">
        <f>ROUNDUP('7990NTP-P'!$N$40*0.06,2)</f>
        <v>0</v>
      </c>
      <c r="L91" s="547"/>
      <c r="M91" s="418">
        <f>ROUNDUP('7990NTP-P'!$O$40*0.06,2)</f>
        <v>0</v>
      </c>
      <c r="N91" s="547"/>
      <c r="O91" s="540">
        <f t="shared" si="1"/>
        <v>0</v>
      </c>
    </row>
    <row r="92" spans="1:15" ht="13.8" x14ac:dyDescent="0.25">
      <c r="A92" s="568"/>
      <c r="B92" s="542"/>
      <c r="C92" s="549"/>
      <c r="D92" s="563"/>
      <c r="E92" s="549"/>
      <c r="F92" s="563"/>
      <c r="G92" s="549"/>
      <c r="H92" s="563"/>
      <c r="I92" s="549"/>
      <c r="J92" s="563"/>
      <c r="K92" s="549"/>
      <c r="L92" s="563"/>
      <c r="M92" s="549"/>
      <c r="N92" s="563"/>
      <c r="O92" s="540">
        <f t="shared" si="1"/>
        <v>0</v>
      </c>
    </row>
    <row r="93" spans="1:15" ht="13.8" x14ac:dyDescent="0.25">
      <c r="A93" s="567" t="s">
        <v>353</v>
      </c>
      <c r="B93" s="369" t="s">
        <v>320</v>
      </c>
      <c r="C93" s="564">
        <f>ROUNDDOWN('7990NTP-P'!$J$41-('7990NTP-P'!$J$41*0.05),2)</f>
        <v>0</v>
      </c>
      <c r="D93" s="565">
        <f>'7990NTP-P'!$C$41</f>
        <v>0</v>
      </c>
      <c r="E93" s="564">
        <f>ROUNDDOWN('7990NTP-P'!$K$41-('7990NTP-P'!$K$41*0.05),2)</f>
        <v>0</v>
      </c>
      <c r="F93" s="565">
        <f>'7990NTP-P'!$D$41</f>
        <v>0</v>
      </c>
      <c r="G93" s="564">
        <f>ROUNDDOWN('7990NTP-P'!$L$41-('7990NTP-P'!$L$41*0.05),2)</f>
        <v>0</v>
      </c>
      <c r="H93" s="565">
        <f>'7990NTP-P'!$E$41</f>
        <v>0</v>
      </c>
      <c r="I93" s="564">
        <f>ROUNDDOWN('7990NTP-P'!$M$41-('7990NTP-P'!$M$41*0.05),2)</f>
        <v>0</v>
      </c>
      <c r="J93" s="565">
        <f>'7990NTP-P'!$F$41</f>
        <v>0</v>
      </c>
      <c r="K93" s="564">
        <f>ROUNDDOWN('7990NTP-P'!$N$41-('7990NTP-P'!$N$41*0.05),2)</f>
        <v>0</v>
      </c>
      <c r="L93" s="565">
        <f>'7990NTP-P'!$G$41</f>
        <v>0</v>
      </c>
      <c r="M93" s="564">
        <f>ROUNDDOWN('7990NTP-P'!$O$41-('7990NTP-P'!$O$41*0.05),2)</f>
        <v>0</v>
      </c>
      <c r="N93" s="565">
        <f>'7990NTP-P'!$H$41</f>
        <v>0</v>
      </c>
      <c r="O93" s="540">
        <f t="shared" si="1"/>
        <v>0</v>
      </c>
    </row>
    <row r="94" spans="1:15" ht="13.8" x14ac:dyDescent="0.25">
      <c r="A94" s="568" t="s">
        <v>354</v>
      </c>
      <c r="B94" s="542" t="s">
        <v>362</v>
      </c>
      <c r="C94" s="418">
        <f>ROUNDUP('7990NTP-P'!$J$41*0.05,2)</f>
        <v>0</v>
      </c>
      <c r="D94" s="547"/>
      <c r="E94" s="418">
        <f>ROUNDUP('7990NTP-P'!$K$41*0.05,2)</f>
        <v>0</v>
      </c>
      <c r="F94" s="547"/>
      <c r="G94" s="418">
        <f>ROUNDUP('7990NTP-P'!$L$41*0.05,2)</f>
        <v>0</v>
      </c>
      <c r="H94" s="547"/>
      <c r="I94" s="418">
        <f>ROUNDUP('7990NTP-P'!$M$41*0.05,2)</f>
        <v>0</v>
      </c>
      <c r="J94" s="547"/>
      <c r="K94" s="418">
        <f>ROUNDUP('7990NTP-P'!$N$41*0.05,2)</f>
        <v>0</v>
      </c>
      <c r="L94" s="547"/>
      <c r="M94" s="418">
        <f>ROUNDUP('7990NTP-P'!$O$41*0.05,2)</f>
        <v>0</v>
      </c>
      <c r="N94" s="547"/>
      <c r="O94" s="540">
        <f t="shared" si="1"/>
        <v>0</v>
      </c>
    </row>
    <row r="95" spans="1:15" ht="13.8" x14ac:dyDescent="0.25">
      <c r="A95" s="568"/>
      <c r="B95" s="542"/>
      <c r="C95" s="549"/>
      <c r="D95" s="550"/>
      <c r="E95" s="549"/>
      <c r="F95" s="550"/>
      <c r="G95" s="549"/>
      <c r="H95" s="550"/>
      <c r="I95" s="549"/>
      <c r="J95" s="550"/>
      <c r="K95" s="549"/>
      <c r="L95" s="550"/>
      <c r="M95" s="549"/>
      <c r="N95" s="550"/>
      <c r="O95" s="540">
        <f t="shared" si="1"/>
        <v>0</v>
      </c>
    </row>
    <row r="96" spans="1:15" ht="13.8" x14ac:dyDescent="0.25">
      <c r="A96" s="567" t="s">
        <v>355</v>
      </c>
      <c r="B96" s="369" t="s">
        <v>349</v>
      </c>
      <c r="C96" s="370">
        <f>ROUNDDOWN('7990NTP-P'!$J$42-('7990NTP-P'!$J$42*0.06),2)</f>
        <v>0</v>
      </c>
      <c r="D96" s="371">
        <f>'7990NTP-P'!$C$42</f>
        <v>0</v>
      </c>
      <c r="E96" s="371">
        <f>ROUNDDOWN('7990NTP-P'!$K$42-('7990NTP-P'!$K$42*0.06),2)</f>
        <v>0</v>
      </c>
      <c r="F96" s="371">
        <f>'7990NTP-P'!$D$42</f>
        <v>0</v>
      </c>
      <c r="G96" s="371">
        <f>ROUNDDOWN('7990NTP-P'!$L$42-('7990NTP-P'!$L$42*0.06),2)</f>
        <v>0</v>
      </c>
      <c r="H96" s="371">
        <f>'7990NTP-P'!$E$42</f>
        <v>0</v>
      </c>
      <c r="I96" s="371">
        <f>ROUNDDOWN('7990NTP-P'!$M$42-('7990NTP-P'!$M$42*0.06),2)</f>
        <v>0</v>
      </c>
      <c r="J96" s="371">
        <f>'7990NTP-P'!$F$42</f>
        <v>0</v>
      </c>
      <c r="K96" s="371">
        <f>ROUNDDOWN('7990NTP-P'!$N$42-('7990NTP-P'!$N$42*0.06),2)</f>
        <v>0</v>
      </c>
      <c r="L96" s="371">
        <f>'7990NTP-P'!$G$42</f>
        <v>0</v>
      </c>
      <c r="M96" s="371">
        <f>ROUNDDOWN('7990NTP-P'!$O$42-('7990NTP-P'!$O$42*0.06),2)</f>
        <v>0</v>
      </c>
      <c r="N96" s="371">
        <f>'7990NTP-P'!$H$42</f>
        <v>0</v>
      </c>
      <c r="O96" s="540">
        <f t="shared" si="1"/>
        <v>0</v>
      </c>
    </row>
    <row r="97" spans="1:15" ht="13.8" x14ac:dyDescent="0.25">
      <c r="A97" s="568" t="s">
        <v>356</v>
      </c>
      <c r="B97" s="542" t="s">
        <v>363</v>
      </c>
      <c r="C97" s="418">
        <f>ROUNDUP('7990NTP-P'!$J$42*0.06,2)</f>
        <v>0</v>
      </c>
      <c r="D97" s="547"/>
      <c r="E97" s="418">
        <f>ROUNDUP('7990NTP-P'!$K$42*0.06,2)</f>
        <v>0</v>
      </c>
      <c r="F97" s="547"/>
      <c r="G97" s="418">
        <f>ROUNDUP('7990NTP-P'!$L$42*0.06,2)</f>
        <v>0</v>
      </c>
      <c r="H97" s="547"/>
      <c r="I97" s="418">
        <f>ROUNDUP('7990NTP-P'!$M$42*0.06,2)</f>
        <v>0</v>
      </c>
      <c r="J97" s="547"/>
      <c r="K97" s="418">
        <f>ROUNDUP('7990NTP-P'!$N$42*0.06,2)</f>
        <v>0</v>
      </c>
      <c r="L97" s="547"/>
      <c r="M97" s="418">
        <f>ROUNDUP('7990NTP-P'!$O$42*0.06,2)</f>
        <v>0</v>
      </c>
      <c r="N97" s="547"/>
      <c r="O97" s="540">
        <f t="shared" si="1"/>
        <v>0</v>
      </c>
    </row>
    <row r="98" spans="1:15" ht="13.8" x14ac:dyDescent="0.25">
      <c r="A98" s="568"/>
      <c r="B98" s="542"/>
      <c r="C98" s="549"/>
      <c r="D98" s="563"/>
      <c r="E98" s="549"/>
      <c r="F98" s="563"/>
      <c r="G98" s="549"/>
      <c r="H98" s="563"/>
      <c r="I98" s="549"/>
      <c r="J98" s="563"/>
      <c r="K98" s="549"/>
      <c r="L98" s="563"/>
      <c r="M98" s="549"/>
      <c r="N98" s="563"/>
      <c r="O98" s="540">
        <f t="shared" si="1"/>
        <v>0</v>
      </c>
    </row>
    <row r="99" spans="1:15" ht="13.8" x14ac:dyDescent="0.25">
      <c r="A99" s="569" t="s">
        <v>304</v>
      </c>
      <c r="B99" s="369" t="s">
        <v>160</v>
      </c>
      <c r="C99" s="370">
        <f>D141</f>
        <v>0</v>
      </c>
      <c r="D99" s="371"/>
      <c r="E99" s="370"/>
      <c r="F99" s="371"/>
      <c r="G99" s="370"/>
      <c r="H99" s="371"/>
      <c r="I99" s="370"/>
      <c r="J99" s="371"/>
      <c r="K99" s="370"/>
      <c r="L99" s="371"/>
      <c r="M99" s="370"/>
      <c r="N99" s="371"/>
      <c r="O99" s="540">
        <f t="shared" si="1"/>
        <v>0</v>
      </c>
    </row>
    <row r="100" spans="1:15" ht="15.6" customHeight="1" x14ac:dyDescent="0.3">
      <c r="A100" s="570" t="s">
        <v>161</v>
      </c>
      <c r="B100" s="542" t="s">
        <v>162</v>
      </c>
      <c r="C100" s="418">
        <f>D144</f>
        <v>0</v>
      </c>
      <c r="D100" s="571"/>
      <c r="E100" s="571"/>
      <c r="F100" s="571"/>
      <c r="G100" s="571"/>
      <c r="H100" s="571"/>
      <c r="I100" s="571"/>
      <c r="J100" s="571"/>
      <c r="K100" s="571"/>
      <c r="L100" s="571"/>
      <c r="M100" s="571"/>
      <c r="N100" s="571"/>
      <c r="O100" s="540">
        <f t="shared" si="1"/>
        <v>0</v>
      </c>
    </row>
    <row r="101" spans="1:15" ht="14.4" x14ac:dyDescent="0.3">
      <c r="A101" s="570"/>
      <c r="B101" s="542"/>
      <c r="C101" s="418"/>
      <c r="D101" s="571"/>
      <c r="E101" s="571"/>
      <c r="F101" s="571"/>
      <c r="G101" s="571"/>
      <c r="H101" s="571"/>
      <c r="I101" s="571"/>
      <c r="J101" s="571"/>
      <c r="K101" s="571"/>
      <c r="L101" s="571"/>
      <c r="M101" s="571"/>
      <c r="N101" s="571"/>
      <c r="O101" s="540">
        <f t="shared" si="1"/>
        <v>0</v>
      </c>
    </row>
    <row r="102" spans="1:15" ht="13.8" x14ac:dyDescent="0.3">
      <c r="A102" s="572"/>
      <c r="B102" s="573"/>
      <c r="C102" s="574"/>
      <c r="D102" s="571"/>
      <c r="E102" s="574"/>
      <c r="F102" s="571"/>
      <c r="G102" s="574"/>
      <c r="H102" s="571"/>
      <c r="I102" s="574"/>
      <c r="J102" s="571"/>
      <c r="K102" s="574"/>
      <c r="L102" s="571"/>
      <c r="M102" s="574"/>
      <c r="N102" s="571"/>
      <c r="O102" s="540">
        <f t="shared" si="1"/>
        <v>0</v>
      </c>
    </row>
    <row r="103" spans="1:15" s="272" customFormat="1" ht="13.8" x14ac:dyDescent="0.3">
      <c r="A103" s="575"/>
      <c r="B103" s="576"/>
      <c r="C103" s="577"/>
      <c r="D103" s="578"/>
      <c r="E103" s="579"/>
      <c r="G103" s="579"/>
      <c r="I103" s="580"/>
      <c r="M103" s="577"/>
      <c r="O103" s="510"/>
    </row>
    <row r="104" spans="1:15" s="272" customFormat="1" ht="14.4" thickBot="1" x14ac:dyDescent="0.35">
      <c r="A104" s="575"/>
      <c r="B104" s="581" t="s">
        <v>331</v>
      </c>
      <c r="C104" s="582"/>
      <c r="D104" s="583"/>
      <c r="M104" s="582"/>
      <c r="O104" s="510"/>
    </row>
    <row r="105" spans="1:15" ht="14.4" thickBot="1" x14ac:dyDescent="0.3">
      <c r="A105" s="584" t="s">
        <v>163</v>
      </c>
      <c r="B105" s="585" t="s">
        <v>204</v>
      </c>
      <c r="C105" s="508">
        <f>SUM('7990NTP-P'!$J$11*1)</f>
        <v>0</v>
      </c>
      <c r="D105" s="524">
        <f>'7990NTP-P'!$C$11</f>
        <v>0</v>
      </c>
      <c r="E105" s="58">
        <f>SUM('7990NTP-P'!$K$11*1)</f>
        <v>0</v>
      </c>
      <c r="F105" s="37">
        <f>'7990NTP-P'!D11</f>
        <v>0</v>
      </c>
      <c r="G105" s="58">
        <f>SUM('7990NTP-P'!$L$11*1)</f>
        <v>0</v>
      </c>
      <c r="H105" s="37">
        <f>'7990NTP-P'!$E$11</f>
        <v>0</v>
      </c>
      <c r="I105" s="272">
        <f>SUM('7990NTP-P'!$M$11*1)</f>
        <v>0</v>
      </c>
      <c r="J105" s="272">
        <f>'7990NTP-P'!$F$11</f>
        <v>0</v>
      </c>
      <c r="K105" s="58">
        <f>SUM('7990NTP-P'!$N$11*1)</f>
        <v>0</v>
      </c>
      <c r="L105" s="272">
        <f>'7990NTP-P'!$G$11</f>
        <v>0</v>
      </c>
      <c r="M105" s="508">
        <f>SUM('7990NTP-P'!$O$11*1)</f>
        <v>0</v>
      </c>
      <c r="N105" s="272">
        <f>'7990NTP-P'!$H$11</f>
        <v>0</v>
      </c>
    </row>
    <row r="106" spans="1:15" ht="13.8" x14ac:dyDescent="0.25">
      <c r="A106" s="536">
        <v>84</v>
      </c>
      <c r="B106" s="537" t="s">
        <v>170</v>
      </c>
      <c r="C106" s="418">
        <f>D142</f>
        <v>0</v>
      </c>
      <c r="D106" s="547"/>
      <c r="E106" s="418"/>
      <c r="F106" s="547"/>
      <c r="G106" s="418"/>
      <c r="H106" s="547"/>
      <c r="I106" s="418"/>
      <c r="J106" s="547"/>
      <c r="K106" s="418"/>
      <c r="L106" s="547"/>
      <c r="M106" s="418"/>
      <c r="N106" s="547"/>
      <c r="O106" s="540">
        <f t="shared" ref="O106" si="2">IF(C106+E106+G106+I106+K106+M106&gt;0,C106+E106+G106+I106+K106+M106,0)</f>
        <v>0</v>
      </c>
    </row>
    <row r="107" spans="1:15" ht="13.8" x14ac:dyDescent="0.25">
      <c r="A107" s="586" t="s">
        <v>161</v>
      </c>
      <c r="B107" s="542" t="s">
        <v>166</v>
      </c>
      <c r="C107" s="587">
        <f>D145</f>
        <v>0</v>
      </c>
      <c r="D107" s="588"/>
      <c r="E107" s="384"/>
      <c r="F107" s="385"/>
      <c r="G107" s="384"/>
      <c r="H107" s="385"/>
      <c r="I107" s="386"/>
      <c r="J107" s="386"/>
      <c r="K107" s="384"/>
      <c r="L107" s="386"/>
      <c r="M107" s="386"/>
      <c r="N107" s="386"/>
    </row>
    <row r="108" spans="1:15" ht="13.8" x14ac:dyDescent="0.25">
      <c r="A108" s="589"/>
      <c r="B108" s="590"/>
      <c r="C108" s="591"/>
      <c r="D108" s="592"/>
      <c r="K108" s="58"/>
    </row>
    <row r="109" spans="1:15" ht="13.8" thickBot="1" x14ac:dyDescent="0.3">
      <c r="A109" s="593"/>
      <c r="B109" s="594"/>
      <c r="C109" s="595"/>
      <c r="D109" s="596"/>
      <c r="K109" s="58"/>
    </row>
    <row r="110" spans="1:15" ht="14.4" thickBot="1" x14ac:dyDescent="0.35">
      <c r="A110" s="597"/>
      <c r="B110" s="507" t="s">
        <v>332</v>
      </c>
      <c r="C110" s="598"/>
      <c r="D110" s="599">
        <v>0</v>
      </c>
      <c r="K110" s="58"/>
      <c r="M110" s="598"/>
    </row>
    <row r="111" spans="1:15" ht="14.4" thickBot="1" x14ac:dyDescent="0.35">
      <c r="A111" s="584" t="s">
        <v>164</v>
      </c>
      <c r="B111" s="600" t="s">
        <v>205</v>
      </c>
      <c r="C111" s="601">
        <f>SUM('7990NTP-P'!$J$15*1)</f>
        <v>0</v>
      </c>
      <c r="D111" s="602">
        <f>'7990NTP-P'!$C$15</f>
        <v>0</v>
      </c>
      <c r="E111" s="58">
        <f>SUM('7990NTP-P'!$K$15*1)</f>
        <v>0</v>
      </c>
      <c r="F111" s="37">
        <f>'7990NTP-P'!D15</f>
        <v>0</v>
      </c>
      <c r="G111" s="58">
        <f>SUM('7990NTP-P'!$L$15*1)</f>
        <v>0</v>
      </c>
      <c r="H111" s="37">
        <f>'7990NTP-P'!$E$15</f>
        <v>0</v>
      </c>
      <c r="I111" s="272">
        <f>SUM('7990NTP-P'!$M$15*1)</f>
        <v>0</v>
      </c>
      <c r="J111" s="272">
        <f>'7990NTP-P'!$F$15</f>
        <v>0</v>
      </c>
      <c r="K111" s="58">
        <f>SUM('7990NTP-P'!$N$15*1)</f>
        <v>0</v>
      </c>
      <c r="L111" s="272">
        <f>'7990NTP-P'!$G$15</f>
        <v>0</v>
      </c>
      <c r="M111" s="601">
        <f>SUM('7990NTP-P'!$O$15*1)</f>
        <v>0</v>
      </c>
      <c r="N111" s="272">
        <f>'7990NTP-P'!$H$15</f>
        <v>0</v>
      </c>
    </row>
    <row r="112" spans="1:15" ht="13.8" x14ac:dyDescent="0.25">
      <c r="A112" s="536">
        <v>84</v>
      </c>
      <c r="B112" s="537" t="s">
        <v>171</v>
      </c>
      <c r="C112" s="418">
        <f>D143</f>
        <v>0</v>
      </c>
      <c r="D112" s="547"/>
      <c r="E112" s="418"/>
      <c r="F112" s="547"/>
      <c r="G112" s="418"/>
      <c r="H112" s="547"/>
      <c r="I112" s="418"/>
      <c r="J112" s="547"/>
      <c r="K112" s="418"/>
      <c r="L112" s="547"/>
      <c r="M112" s="418"/>
      <c r="N112" s="547"/>
      <c r="O112" s="540">
        <f t="shared" ref="O112" si="3">IF(C112+E112+G112+I112+K112+M112&gt;0,C112+E112+G112+I112+K112+M112,0)</f>
        <v>0</v>
      </c>
    </row>
    <row r="113" spans="1:14" ht="13.8" x14ac:dyDescent="0.25">
      <c r="A113" s="586" t="s">
        <v>161</v>
      </c>
      <c r="B113" s="542" t="s">
        <v>166</v>
      </c>
      <c r="C113" s="418">
        <f>D146</f>
        <v>0</v>
      </c>
      <c r="D113" s="588"/>
      <c r="E113" s="384"/>
      <c r="F113" s="385"/>
      <c r="G113" s="384"/>
      <c r="H113" s="385"/>
      <c r="I113" s="386"/>
      <c r="J113" s="386"/>
      <c r="K113" s="603"/>
      <c r="L113" s="386"/>
      <c r="M113" s="603"/>
      <c r="N113" s="604"/>
    </row>
    <row r="114" spans="1:14" ht="13.8" x14ac:dyDescent="0.25">
      <c r="A114" s="605"/>
      <c r="B114" s="590"/>
      <c r="C114" s="418"/>
      <c r="D114" s="606"/>
      <c r="E114" s="384"/>
      <c r="F114" s="385"/>
      <c r="G114" s="384"/>
      <c r="H114" s="385"/>
      <c r="I114" s="386"/>
      <c r="J114" s="386"/>
      <c r="K114" s="603"/>
      <c r="L114" s="607"/>
      <c r="M114" s="603"/>
      <c r="N114" s="604"/>
    </row>
    <row r="115" spans="1:14" ht="14.4" thickBot="1" x14ac:dyDescent="0.3">
      <c r="A115" s="608"/>
      <c r="B115" s="608"/>
      <c r="C115" s="609"/>
      <c r="D115" s="557"/>
      <c r="E115" s="384"/>
      <c r="F115" s="385"/>
      <c r="G115" s="384"/>
      <c r="H115" s="385"/>
      <c r="I115" s="386"/>
      <c r="J115" s="386"/>
      <c r="K115" s="384"/>
      <c r="L115" s="385"/>
      <c r="M115" s="610"/>
      <c r="N115" s="611"/>
    </row>
    <row r="116" spans="1:14" ht="13.8" x14ac:dyDescent="0.3">
      <c r="A116" s="522"/>
      <c r="B116" s="507"/>
      <c r="C116" s="508"/>
      <c r="D116" s="509"/>
      <c r="G116" s="64"/>
      <c r="H116" s="523"/>
    </row>
    <row r="117" spans="1:14" ht="14.4" thickBot="1" x14ac:dyDescent="0.35">
      <c r="A117" s="612"/>
      <c r="B117" s="507" t="s">
        <v>239</v>
      </c>
      <c r="C117" s="613" t="s">
        <v>90</v>
      </c>
      <c r="D117" s="614" t="s">
        <v>123</v>
      </c>
      <c r="E117" s="613" t="s">
        <v>124</v>
      </c>
      <c r="F117" s="37" t="s">
        <v>125</v>
      </c>
      <c r="G117" s="64" t="s">
        <v>291</v>
      </c>
      <c r="H117" s="523"/>
      <c r="I117" s="277"/>
    </row>
    <row r="118" spans="1:14" ht="16.2" thickBot="1" x14ac:dyDescent="0.35">
      <c r="B118" s="615" t="s">
        <v>142</v>
      </c>
      <c r="C118" s="616"/>
      <c r="D118" s="617"/>
      <c r="E118" s="618"/>
      <c r="F118" s="619"/>
      <c r="G118" s="619"/>
    </row>
    <row r="119" spans="1:14" ht="13.8" x14ac:dyDescent="0.25">
      <c r="B119" s="620" t="s">
        <v>87</v>
      </c>
      <c r="C119" s="732">
        <f>IF('7990NTP-P'!E50&gt;0,'7990NTP-P'!E50-'7990NTP-P'!C50-'7990NTP-P'!D50,0)</f>
        <v>0</v>
      </c>
      <c r="D119" s="733">
        <f>E119+F119+G119</f>
        <v>0</v>
      </c>
      <c r="E119" s="727">
        <f>$C$15+$C$18+$C$20+$C$23+$C$26+$C$29+$C$32+$C$35+$C$38+$C$41+$C$44+$C$47+$C$50+$C$53+$C$56+$C$59+$C$62+$C$65+$C$71+$C$87+$C$96+C93+C90+C68</f>
        <v>0</v>
      </c>
      <c r="F119" s="733">
        <f>$C$16+$C$21+$C$24+$C$27+$C$30+$C$63+C48+C51+C54+C57+C66+C69+C88+C91+C94+C97</f>
        <v>0</v>
      </c>
      <c r="G119" s="621">
        <f>$C$60+$C$74+$C$76+$C$78+$C$80+$C$83+$C$85+C82+C33+C36+C39+C42+C45+C72</f>
        <v>0</v>
      </c>
      <c r="H119" s="622"/>
    </row>
    <row r="120" spans="1:14" ht="13.8" x14ac:dyDescent="0.25">
      <c r="B120" s="415" t="s">
        <v>295</v>
      </c>
      <c r="C120" s="416">
        <f>IF('7990NTP-P'!E51&gt;0,'7990NTP-P'!E51-'7990NTP-P'!C51-'7990NTP-P'!D51,0)</f>
        <v>0</v>
      </c>
      <c r="D120" s="417">
        <f t="shared" ref="D120:D124" si="4">E120+F120+G120</f>
        <v>0</v>
      </c>
      <c r="E120" s="418">
        <f>$E$15+$E$18+$E$20+$E$23+$E$26+$E$29+$E$32+$E$35+$E$38+$E$41+$E$44+$E$47+$E$50+$E$53+$E$56+$E$59+$E$62+$E$65+$E$71+$E$87+$E$96+E93+E90+E68</f>
        <v>0</v>
      </c>
      <c r="F120" s="419">
        <f>$E$16+$E$21+$E$24+$E$27+$E$30+$E$63+E48+E51+E54+E57+E66+E69+E88+E91+E94+E97</f>
        <v>0</v>
      </c>
      <c r="G120" s="419">
        <f>$E$74+$E$76+$E$78+$E$80+$E$83+$E$85+E82+E72+E33+E36+E39+E42+E45+E60</f>
        <v>0</v>
      </c>
      <c r="H120" s="385"/>
    </row>
    <row r="121" spans="1:14" ht="13.8" x14ac:dyDescent="0.25">
      <c r="B121" s="623" t="s">
        <v>296</v>
      </c>
      <c r="C121" s="416">
        <f>IF('7990NTP-P'!E52&gt;0,'7990NTP-P'!E52-'7990NTP-P'!C52-'7990NTP-P'!D52,0)</f>
        <v>0</v>
      </c>
      <c r="D121" s="417">
        <f t="shared" si="4"/>
        <v>0</v>
      </c>
      <c r="E121" s="418">
        <f>$G$15+$G$18+$G$20+$G$23+$G$26+$G$29+$G$32+$G$35+$G$38+$G$41+$G$44+$G$47+$G$50+$G$53+$G$56+$G$59+$G$62+$G$65+$G$71+$G$87+$G$96+G90+G93+G68</f>
        <v>0</v>
      </c>
      <c r="F121" s="419">
        <f>$G$16+$G$21+$G$24+$G$27+$G$63+G48+G51+G54+G57+G66+G69+G88+G91+G94+G97+G30</f>
        <v>0</v>
      </c>
      <c r="G121" s="419">
        <f>$G$74+$G$76+$G$78+$G$80+$G$83+$G$85+G82+G33+G36+G39+G42+G72+G60+G45</f>
        <v>0</v>
      </c>
      <c r="H121" s="385"/>
    </row>
    <row r="122" spans="1:14" ht="13.8" x14ac:dyDescent="0.25">
      <c r="B122" s="623" t="s">
        <v>297</v>
      </c>
      <c r="C122" s="416">
        <f>IF('7990NTP-P'!E53&gt;0,'7990NTP-P'!E53-'7990NTP-P'!C53-'7990NTP-P'!D53,0)</f>
        <v>0</v>
      </c>
      <c r="D122" s="417">
        <f t="shared" si="4"/>
        <v>0</v>
      </c>
      <c r="E122" s="418">
        <f>$I$15+$I$18+$I$20+$I$23+$I$26+$I$29+$I$32+$I$35+$I$38+$I$41+$I$44+$I$47+$I$50+$I$53+$I$56+$I$59+$I$62+$I$65+$I$71+$I$87+$I$96+I90+I93+I68</f>
        <v>0</v>
      </c>
      <c r="F122" s="419">
        <f>$I$16+$I$21+$I$24+$I$27+$I$30+$I$63+I48+I51+I54+I57+I66+I69+I88+I91+I94+I97</f>
        <v>0</v>
      </c>
      <c r="G122" s="419">
        <f>$I$74+$I$76+$I$78+$I$80+$I$83+I82+I33+I36+I39+I42+I45+I72+I85+I60</f>
        <v>0</v>
      </c>
      <c r="H122" s="385"/>
    </row>
    <row r="123" spans="1:14" ht="13.8" x14ac:dyDescent="0.25">
      <c r="B123" s="623" t="s">
        <v>88</v>
      </c>
      <c r="C123" s="416">
        <f>IF('7990NTP-P'!E54&gt;0,'7990NTP-P'!E54-'7990NTP-P'!C54-'7990NTP-P'!D54,0)</f>
        <v>0</v>
      </c>
      <c r="D123" s="417">
        <f t="shared" si="4"/>
        <v>0</v>
      </c>
      <c r="E123" s="418">
        <f>$K$15+$K$18+$K$20+$K$23+$K$26+$K$29+$K$32+$K$35+$K$38+$K$41+$K$44+$K$47+$K$50+$K$53+$K$56+$K$59+$K$62+$K$65+$K$71+$K$87+$K$96+K93+K90+K68</f>
        <v>0</v>
      </c>
      <c r="F123" s="419">
        <f>$K$16+$K$21+$K$24+$K$27+$K$30+$K$63+K48+K51+K54+K5+K66+K69+K88+K91+K94+K97+K57</f>
        <v>0</v>
      </c>
      <c r="G123" s="419">
        <f>$K$74+$K$76+$K$78+$K$80+$K$83+K82+K33+K36+K39+K42+K45+K72+K85+K60</f>
        <v>0</v>
      </c>
      <c r="H123" s="385"/>
    </row>
    <row r="124" spans="1:14" ht="13.8" x14ac:dyDescent="0.25">
      <c r="B124" s="415" t="s">
        <v>89</v>
      </c>
      <c r="C124" s="416">
        <f>IF('7990NTP-P'!E55&gt;0,'7990NTP-P'!E55-'7990NTP-P'!C55-'7990NTP-P'!D55,0)</f>
        <v>0</v>
      </c>
      <c r="D124" s="417">
        <f t="shared" si="4"/>
        <v>0</v>
      </c>
      <c r="E124" s="418">
        <f>$M$15+$M$18+$M$20+$M$23+$M$26+$M$29+$M$32+$M$35+$M$38+$M$41+$M$44+$M$47+$M$50+$M$53+$M$56+$M$59+$M$62+$M$65+$M$71+$M$87+$M$96+M90+M93+M68</f>
        <v>0</v>
      </c>
      <c r="F124" s="419">
        <f>$M$16+$M$21+$M$24+$M$27+$M$30+$M$63+M48+M51+M54+M57+M66+M69+M88+M91+M94+M97</f>
        <v>0</v>
      </c>
      <c r="G124" s="419">
        <f>$M$74+$M$76+$M$78+$M$80+$M$83+$M$85+M82+M33+M36+M39+M42+M45+M72+M60</f>
        <v>0</v>
      </c>
      <c r="H124" s="385"/>
    </row>
    <row r="125" spans="1:14" ht="13.8" x14ac:dyDescent="0.25">
      <c r="B125" s="415" t="s">
        <v>220</v>
      </c>
      <c r="C125" s="416"/>
      <c r="D125" s="417"/>
      <c r="E125" s="418"/>
      <c r="F125" s="419"/>
      <c r="G125" s="419"/>
      <c r="H125" s="385"/>
    </row>
    <row r="126" spans="1:14" ht="13.8" x14ac:dyDescent="0.25">
      <c r="B126" s="624" t="s">
        <v>87</v>
      </c>
      <c r="C126" s="422">
        <f>'7990NTP-P'!C50</f>
        <v>0</v>
      </c>
      <c r="D126" s="423">
        <f>+C105</f>
        <v>0</v>
      </c>
      <c r="E126" s="725"/>
      <c r="F126" s="734">
        <f>D126</f>
        <v>0</v>
      </c>
      <c r="G126" s="625"/>
      <c r="H126" s="622"/>
    </row>
    <row r="127" spans="1:14" ht="13.8" x14ac:dyDescent="0.25">
      <c r="B127" s="415" t="s">
        <v>295</v>
      </c>
      <c r="C127" s="416">
        <f>'7990NTP-P'!C51</f>
        <v>0</v>
      </c>
      <c r="D127" s="417">
        <f>+E105</f>
        <v>0</v>
      </c>
      <c r="E127" s="425"/>
      <c r="F127" s="426">
        <f t="shared" ref="F127:F131" si="5">D127</f>
        <v>0</v>
      </c>
      <c r="G127" s="425"/>
      <c r="H127" s="626"/>
    </row>
    <row r="128" spans="1:14" ht="13.8" x14ac:dyDescent="0.25">
      <c r="B128" s="623" t="s">
        <v>296</v>
      </c>
      <c r="C128" s="416">
        <f>'7990NTP-P'!C52</f>
        <v>0</v>
      </c>
      <c r="D128" s="417">
        <f>+G105</f>
        <v>0</v>
      </c>
      <c r="E128" s="425"/>
      <c r="F128" s="426">
        <f t="shared" si="5"/>
        <v>0</v>
      </c>
      <c r="G128" s="425"/>
      <c r="H128" s="626"/>
    </row>
    <row r="129" spans="2:8" ht="13.8" x14ac:dyDescent="0.25">
      <c r="B129" s="623" t="s">
        <v>297</v>
      </c>
      <c r="C129" s="416">
        <f>'7990NTP-P'!C53</f>
        <v>0</v>
      </c>
      <c r="D129" s="417">
        <f>+I105</f>
        <v>0</v>
      </c>
      <c r="E129" s="425"/>
      <c r="F129" s="426">
        <f t="shared" si="5"/>
        <v>0</v>
      </c>
      <c r="G129" s="425"/>
      <c r="H129" s="626"/>
    </row>
    <row r="130" spans="2:8" ht="13.8" x14ac:dyDescent="0.25">
      <c r="B130" s="623" t="s">
        <v>88</v>
      </c>
      <c r="C130" s="416">
        <f>'7990NTP-P'!C54</f>
        <v>0</v>
      </c>
      <c r="D130" s="417">
        <f>+K105</f>
        <v>0</v>
      </c>
      <c r="E130" s="425"/>
      <c r="F130" s="426">
        <f t="shared" si="5"/>
        <v>0</v>
      </c>
      <c r="G130" s="425"/>
      <c r="H130" s="626"/>
    </row>
    <row r="131" spans="2:8" ht="13.8" x14ac:dyDescent="0.25">
      <c r="B131" s="415" t="s">
        <v>89</v>
      </c>
      <c r="C131" s="416">
        <f>'7990NTP-P'!C55</f>
        <v>0</v>
      </c>
      <c r="D131" s="417">
        <f>+M105</f>
        <v>0</v>
      </c>
      <c r="E131" s="425"/>
      <c r="F131" s="426">
        <f t="shared" si="5"/>
        <v>0</v>
      </c>
      <c r="G131" s="425"/>
      <c r="H131" s="385"/>
    </row>
    <row r="132" spans="2:8" ht="13.8" x14ac:dyDescent="0.25">
      <c r="B132" s="415" t="s">
        <v>221</v>
      </c>
      <c r="C132" s="416"/>
      <c r="D132" s="417"/>
      <c r="E132" s="425"/>
      <c r="F132" s="426"/>
      <c r="G132" s="425"/>
      <c r="H132" s="385"/>
    </row>
    <row r="133" spans="2:8" ht="13.8" x14ac:dyDescent="0.25">
      <c r="B133" s="624" t="s">
        <v>87</v>
      </c>
      <c r="C133" s="422">
        <f>'7990NTP-P'!D50</f>
        <v>0</v>
      </c>
      <c r="D133" s="423">
        <f>+C111</f>
        <v>0</v>
      </c>
      <c r="E133" s="725"/>
      <c r="F133" s="734">
        <f>D133</f>
        <v>0</v>
      </c>
      <c r="G133" s="627"/>
      <c r="H133" s="626"/>
    </row>
    <row r="134" spans="2:8" ht="13.8" x14ac:dyDescent="0.25">
      <c r="B134" s="415" t="s">
        <v>295</v>
      </c>
      <c r="C134" s="628">
        <f>'7990NTP-P'!D51</f>
        <v>0</v>
      </c>
      <c r="D134" s="429">
        <f>+E111</f>
        <v>0</v>
      </c>
      <c r="E134" s="425"/>
      <c r="F134" s="430">
        <f t="shared" ref="F134:F138" si="6">D134</f>
        <v>0</v>
      </c>
      <c r="G134" s="425"/>
      <c r="H134" s="626"/>
    </row>
    <row r="135" spans="2:8" ht="13.8" x14ac:dyDescent="0.25">
      <c r="B135" s="623" t="s">
        <v>296</v>
      </c>
      <c r="C135" s="628">
        <f>'7990NTP-P'!D52</f>
        <v>0</v>
      </c>
      <c r="D135" s="431">
        <f>+G111</f>
        <v>0</v>
      </c>
      <c r="E135" s="425"/>
      <c r="F135" s="430">
        <f t="shared" si="6"/>
        <v>0</v>
      </c>
      <c r="G135" s="425"/>
      <c r="H135" s="626"/>
    </row>
    <row r="136" spans="2:8" ht="13.8" x14ac:dyDescent="0.25">
      <c r="B136" s="623" t="s">
        <v>297</v>
      </c>
      <c r="C136" s="628">
        <f>'7990NTP-P'!D53</f>
        <v>0</v>
      </c>
      <c r="D136" s="431">
        <f>+I111</f>
        <v>0</v>
      </c>
      <c r="E136" s="425"/>
      <c r="F136" s="430">
        <f t="shared" si="6"/>
        <v>0</v>
      </c>
      <c r="G136" s="425"/>
      <c r="H136" s="626"/>
    </row>
    <row r="137" spans="2:8" ht="13.8" x14ac:dyDescent="0.25">
      <c r="B137" s="623" t="s">
        <v>88</v>
      </c>
      <c r="C137" s="628">
        <f>'7990NTP-P'!D54</f>
        <v>0</v>
      </c>
      <c r="D137" s="431">
        <f>+K111</f>
        <v>0</v>
      </c>
      <c r="E137" s="425"/>
      <c r="F137" s="430">
        <f t="shared" si="6"/>
        <v>0</v>
      </c>
      <c r="G137" s="425"/>
      <c r="H137" s="626"/>
    </row>
    <row r="138" spans="2:8" ht="13.8" x14ac:dyDescent="0.25">
      <c r="B138" s="432" t="s">
        <v>89</v>
      </c>
      <c r="C138" s="628">
        <f>'7990NTP-P'!D55</f>
        <v>0</v>
      </c>
      <c r="D138" s="429">
        <f>+M111</f>
        <v>0</v>
      </c>
      <c r="E138" s="425"/>
      <c r="F138" s="430">
        <f t="shared" si="6"/>
        <v>0</v>
      </c>
      <c r="G138" s="425"/>
      <c r="H138" s="385"/>
    </row>
    <row r="139" spans="2:8" ht="14.4" thickBot="1" x14ac:dyDescent="0.3">
      <c r="B139" s="433" t="s">
        <v>242</v>
      </c>
      <c r="C139" s="629"/>
      <c r="D139" s="435">
        <f>C99</f>
        <v>0</v>
      </c>
      <c r="E139" s="436"/>
      <c r="F139" s="437"/>
      <c r="G139" s="438"/>
      <c r="H139" s="385"/>
    </row>
    <row r="140" spans="2:8" ht="13.8" thickBot="1" x14ac:dyDescent="0.3">
      <c r="B140" s="630" t="s">
        <v>93</v>
      </c>
      <c r="C140" s="631"/>
      <c r="D140" s="632">
        <f>SUM(D119:D124,D126:D131,D133:D138)</f>
        <v>0</v>
      </c>
      <c r="E140" s="633">
        <f>E119+E120+E121+E122+E123+E124</f>
        <v>0</v>
      </c>
      <c r="F140" s="633">
        <f>SUM(F119:F124,F126:F131,F133:F138)</f>
        <v>0</v>
      </c>
      <c r="G140" s="633">
        <f>SUM(G119:G124)</f>
        <v>0</v>
      </c>
    </row>
    <row r="141" spans="2:8" ht="16.2" thickBot="1" x14ac:dyDescent="0.35">
      <c r="B141" s="634" t="s">
        <v>215</v>
      </c>
      <c r="C141" s="635"/>
      <c r="D141" s="444"/>
      <c r="E141" s="636">
        <f>D141*0.5</f>
        <v>0</v>
      </c>
      <c r="F141" s="446">
        <f>D141*0.5</f>
        <v>0</v>
      </c>
      <c r="G141" s="637"/>
    </row>
    <row r="142" spans="2:8" ht="16.2" thickBot="1" x14ac:dyDescent="0.35">
      <c r="B142" s="638" t="s">
        <v>216</v>
      </c>
      <c r="C142" s="639"/>
      <c r="D142" s="450"/>
      <c r="E142" s="451"/>
      <c r="F142" s="452">
        <f>D142</f>
        <v>0</v>
      </c>
      <c r="G142" s="640"/>
    </row>
    <row r="143" spans="2:8" ht="16.2" thickBot="1" x14ac:dyDescent="0.35">
      <c r="B143" s="641" t="s">
        <v>217</v>
      </c>
      <c r="C143" s="642"/>
      <c r="D143" s="455"/>
      <c r="E143" s="425"/>
      <c r="F143" s="426">
        <f>D143</f>
        <v>0</v>
      </c>
      <c r="G143" s="640"/>
    </row>
    <row r="144" spans="2:8" ht="16.2" thickBot="1" x14ac:dyDescent="0.35">
      <c r="B144" s="641" t="s">
        <v>214</v>
      </c>
      <c r="C144" s="642"/>
      <c r="D144" s="455"/>
      <c r="E144" s="425">
        <f>D144*0.5</f>
        <v>0</v>
      </c>
      <c r="F144" s="426">
        <f>D144*0.5</f>
        <v>0</v>
      </c>
      <c r="G144" s="640"/>
    </row>
    <row r="145" spans="1:14" ht="16.2" thickBot="1" x14ac:dyDescent="0.35">
      <c r="B145" s="641" t="s">
        <v>218</v>
      </c>
      <c r="C145" s="642"/>
      <c r="D145" s="455"/>
      <c r="E145" s="417"/>
      <c r="F145" s="426">
        <f>D145</f>
        <v>0</v>
      </c>
      <c r="G145" s="640"/>
    </row>
    <row r="146" spans="1:14" ht="16.2" thickBot="1" x14ac:dyDescent="0.35">
      <c r="B146" s="641" t="s">
        <v>219</v>
      </c>
      <c r="C146" s="642"/>
      <c r="D146" s="455"/>
      <c r="E146" s="425"/>
      <c r="F146" s="426">
        <f>D146</f>
        <v>0</v>
      </c>
      <c r="G146" s="640"/>
    </row>
    <row r="147" spans="1:14" ht="14.4" thickBot="1" x14ac:dyDescent="0.3">
      <c r="B147" s="453" t="s">
        <v>126</v>
      </c>
      <c r="C147" s="643"/>
      <c r="D147" s="456">
        <f>IF(D140&gt;SUM(D141+D144),D140-D141-D142-D143-D144-D145-D146,0)</f>
        <v>0</v>
      </c>
      <c r="E147" s="438">
        <f>E140-E141-E144</f>
        <v>0</v>
      </c>
      <c r="F147" s="457">
        <f>F140-F141-F142-F143-F144-F145-F146</f>
        <v>0</v>
      </c>
      <c r="G147" s="425">
        <f>G140</f>
        <v>0</v>
      </c>
      <c r="H147" s="385"/>
    </row>
    <row r="148" spans="1:14" ht="14.4" thickBot="1" x14ac:dyDescent="0.3">
      <c r="B148" s="453"/>
      <c r="C148" s="458"/>
      <c r="D148" s="459"/>
      <c r="E148" s="644"/>
      <c r="F148" s="459"/>
      <c r="G148" s="461"/>
      <c r="H148" s="645"/>
    </row>
    <row r="149" spans="1:14" x14ac:dyDescent="0.25">
      <c r="H149" s="5"/>
    </row>
    <row r="150" spans="1:14" ht="13.8" thickBot="1" x14ac:dyDescent="0.3">
      <c r="C150" s="58" t="s">
        <v>118</v>
      </c>
    </row>
    <row r="151" spans="1:14" ht="14.4" thickBot="1" x14ac:dyDescent="0.3">
      <c r="A151" s="75"/>
      <c r="B151" s="463" t="s">
        <v>119</v>
      </c>
      <c r="C151" s="646" t="str">
        <f>IF(SUM('7990NTP-P'!E56-'7990NTP-P'!D56-'7990NTP-P'!C56)=SUM(C119:C124),"OKAY","Error")</f>
        <v>OKAY</v>
      </c>
      <c r="I151" s="729" t="s">
        <v>434</v>
      </c>
      <c r="J151" s="730"/>
      <c r="K151" s="730"/>
      <c r="L151" s="730"/>
      <c r="M151" s="37"/>
      <c r="N151" s="37"/>
    </row>
    <row r="152" spans="1:14" ht="16.2" thickBot="1" x14ac:dyDescent="0.35">
      <c r="A152" s="75"/>
      <c r="B152" s="647" t="s">
        <v>120</v>
      </c>
      <c r="C152" s="466" t="str">
        <f>IF('7990NTP-P'!C56=SUM('FL Info'!C126:C131),"OKAY","Error")</f>
        <v>OKAY</v>
      </c>
      <c r="I152" s="648" t="s">
        <v>435</v>
      </c>
      <c r="J152" s="649"/>
      <c r="K152" s="649"/>
      <c r="L152" s="650">
        <f>'7990NTP-P'!G68</f>
        <v>0</v>
      </c>
      <c r="M152" s="651" t="s">
        <v>436</v>
      </c>
      <c r="N152" s="37"/>
    </row>
    <row r="153" spans="1:14" ht="16.2" thickBot="1" x14ac:dyDescent="0.35">
      <c r="A153" s="75"/>
      <c r="B153" s="647" t="s">
        <v>165</v>
      </c>
      <c r="C153" s="466" t="str">
        <f>IF('7990NTP-P'!D56=SUM('FL Info'!C133:C138),"OKAY","Error")</f>
        <v>OKAY</v>
      </c>
      <c r="I153" s="652" t="s">
        <v>437</v>
      </c>
      <c r="J153" s="653"/>
      <c r="K153" s="513"/>
      <c r="L153" s="654"/>
      <c r="M153" s="37"/>
      <c r="N153" s="37"/>
    </row>
    <row r="154" spans="1:14" ht="15.6" x14ac:dyDescent="0.3">
      <c r="A154" s="75"/>
      <c r="B154" s="655" t="s">
        <v>121</v>
      </c>
      <c r="C154" s="466" t="str">
        <f>IF(D140='7990NTP-P'!G66,"OKAY","Error")</f>
        <v>OKAY</v>
      </c>
      <c r="I154" s="656" t="s">
        <v>438</v>
      </c>
      <c r="J154" s="657"/>
      <c r="K154" s="658"/>
      <c r="L154" s="659">
        <v>0</v>
      </c>
      <c r="M154" s="651" t="s">
        <v>439</v>
      </c>
      <c r="N154" s="37"/>
    </row>
    <row r="155" spans="1:14" ht="16.2" thickBot="1" x14ac:dyDescent="0.35">
      <c r="A155" s="75"/>
      <c r="B155" s="655" t="s">
        <v>122</v>
      </c>
      <c r="C155" s="468" t="str">
        <f>IF(D147=D140-SUM(D141:D146),"OKAY","Error")</f>
        <v>OKAY</v>
      </c>
      <c r="I155" s="660"/>
      <c r="J155" s="661"/>
      <c r="K155" s="662"/>
      <c r="L155" s="663"/>
      <c r="M155" s="651" t="s">
        <v>440</v>
      </c>
      <c r="N155" s="37"/>
    </row>
    <row r="156" spans="1:14" ht="15.6" thickBot="1" x14ac:dyDescent="0.3">
      <c r="A156" s="75"/>
      <c r="B156" s="664"/>
      <c r="C156" s="470"/>
      <c r="I156" s="665" t="s">
        <v>441</v>
      </c>
      <c r="J156" s="666"/>
      <c r="K156" s="667"/>
      <c r="L156" s="668">
        <f>+L154-L155</f>
        <v>0</v>
      </c>
      <c r="M156" s="651" t="s">
        <v>442</v>
      </c>
      <c r="N156" s="37"/>
    </row>
    <row r="157" spans="1:14" ht="16.2" thickBot="1" x14ac:dyDescent="0.35">
      <c r="C157" s="669"/>
      <c r="I157" s="670" t="s">
        <v>443</v>
      </c>
      <c r="J157" s="671"/>
      <c r="K157" s="672"/>
      <c r="L157" s="673">
        <f>+L152-L156</f>
        <v>0</v>
      </c>
      <c r="M157" s="37" t="s">
        <v>444</v>
      </c>
      <c r="N157" s="37"/>
    </row>
    <row r="158" spans="1:14" ht="13.8" thickTop="1" x14ac:dyDescent="0.25">
      <c r="I158" s="37"/>
      <c r="J158" s="37"/>
      <c r="K158" s="37"/>
      <c r="L158" s="37"/>
      <c r="M158" s="37"/>
      <c r="N158" s="37"/>
    </row>
  </sheetData>
  <mergeCells count="7">
    <mergeCell ref="I151:L151"/>
    <mergeCell ref="M5:N5"/>
    <mergeCell ref="M6:N6"/>
    <mergeCell ref="C119:D119"/>
    <mergeCell ref="E119:F119"/>
    <mergeCell ref="E126:F126"/>
    <mergeCell ref="E133:F133"/>
  </mergeCells>
  <dataValidations count="1">
    <dataValidation type="whole" operator="greaterThan" allowBlank="1" showInputMessage="1" showErrorMessage="1" sqref="C117:E117" xr:uid="{E314AC2D-12B3-47A8-A5B0-45F758B20E0A}">
      <formula1>0</formula1>
    </dataValidation>
  </dataValidations>
  <printOptions horizontalCentered="1"/>
  <pageMargins left="0" right="0" top="0.5" bottom="0.5" header="0.3" footer="0.3"/>
  <pageSetup scale="4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Signature Page</vt:lpstr>
      <vt:lpstr>Comparison</vt:lpstr>
      <vt:lpstr>7895NTP-P-C</vt:lpstr>
      <vt:lpstr>7990NTP-P</vt:lpstr>
      <vt:lpstr>FL Info</vt:lpstr>
      <vt:lpstr>FL Info SAPC</vt:lpstr>
      <vt:lpstr>'7895NTP-P-C'!Print_Area</vt:lpstr>
      <vt:lpstr>'7990NTP-P'!Print_Area</vt:lpstr>
      <vt:lpstr>Comparison!Print_Area</vt:lpstr>
      <vt:lpstr>'FL Info'!Print_Area</vt:lpstr>
      <vt:lpstr>'FL Info SAPC'!Print_Area</vt:lpstr>
      <vt:lpstr>'Signature Page'!Print_Area</vt:lpstr>
      <vt:lpstr>'7895NTP-P-C'!Print_Titles</vt:lpstr>
    </vt:vector>
  </TitlesOfParts>
  <Company>Department of Alcohol &amp; Drug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ADP</dc:creator>
  <cp:lastModifiedBy>Zenaida Arenas</cp:lastModifiedBy>
  <cp:lastPrinted>2020-01-31T00:14:18Z</cp:lastPrinted>
  <dcterms:created xsi:type="dcterms:W3CDTF">1999-07-07T16:24:46Z</dcterms:created>
  <dcterms:modified xsi:type="dcterms:W3CDTF">2020-02-06T00:59:37Z</dcterms:modified>
</cp:coreProperties>
</file>