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FISCAL\WORKSHARE\WORKGRP\CRU\CRStaff\CR1718\Preliminary\To Vu\Forms\"/>
    </mc:Choice>
  </mc:AlternateContent>
  <xr:revisionPtr revIDLastSave="0" documentId="8_{469D54C8-7435-4203-A762-D3FDDF19384B}" xr6:coauthVersionLast="44" xr6:coauthVersionMax="44" xr10:uidLastSave="{00000000-0000-0000-0000-000000000000}"/>
  <bookViews>
    <workbookView xWindow="22932" yWindow="-108" windowWidth="23256" windowHeight="12576" activeTab="4" xr2:uid="{00000000-000D-0000-FFFF-FFFF00000000}"/>
  </bookViews>
  <sheets>
    <sheet name="Signature Page" sheetId="14" r:id="rId1"/>
    <sheet name="Comparison" sheetId="9" r:id="rId2"/>
    <sheet name="7895NTP-NP-C" sheetId="5" r:id="rId3"/>
    <sheet name="7990NTP-NP" sheetId="7" r:id="rId4"/>
    <sheet name="FL Info" sheetId="13" r:id="rId5"/>
    <sheet name="FL Info SAPC" sheetId="16" state="hidden" r:id="rId6"/>
  </sheets>
  <externalReferences>
    <externalReference r:id="rId7"/>
    <externalReference r:id="rId8"/>
    <externalReference r:id="rId9"/>
  </externalReferences>
  <definedNames>
    <definedName name="\\I4" hidden="1">#NAME?</definedName>
    <definedName name="\\I8" hidden="1">#NAME?</definedName>
    <definedName name="\I" localSheetId="0">#REF!</definedName>
    <definedName name="\I">#REF!</definedName>
    <definedName name="\I2" localSheetId="0">#REF!</definedName>
    <definedName name="\I2">#REF!</definedName>
    <definedName name="\I3" localSheetId="0">#REF!</definedName>
    <definedName name="\I3">#REF!</definedName>
    <definedName name="\I4" localSheetId="0">#REF!</definedName>
    <definedName name="\I4">#REF!</definedName>
    <definedName name="\I5" localSheetId="0">#REF!</definedName>
    <definedName name="\I5">#REF!</definedName>
    <definedName name="\I6" localSheetId="0">#REF!</definedName>
    <definedName name="\I6">#REF!</definedName>
    <definedName name="\I7" localSheetId="0">#REF!</definedName>
    <definedName name="\I7">#REF!</definedName>
    <definedName name="\I8" localSheetId="0">#REF!</definedName>
    <definedName name="\I8">#REF!</definedName>
    <definedName name="\I8a" localSheetId="0">#REF!</definedName>
    <definedName name="\I8a">#REF!</definedName>
    <definedName name="\I9" localSheetId="0">#REF!</definedName>
    <definedName name="\I9">#REF!</definedName>
    <definedName name="\P">#REF!</definedName>
    <definedName name="__5">#REF!</definedName>
    <definedName name="_1_5" localSheetId="0">#REF!</definedName>
    <definedName name="_1_5">#REF!</definedName>
    <definedName name="_5" localSheetId="0">#REF!</definedName>
    <definedName name="_5">#REF!</definedName>
    <definedName name="BACKA" localSheetId="0">#REF!</definedName>
    <definedName name="BACKA">#REF!</definedName>
    <definedName name="BACKB" localSheetId="0">#REF!</definedName>
    <definedName name="BACKB">#REF!</definedName>
    <definedName name="BACKC" localSheetId="0">#REF!</definedName>
    <definedName name="BACKC">#REF!</definedName>
    <definedName name="BACKD" localSheetId="0">#REF!</definedName>
    <definedName name="BACKD">#REF!</definedName>
    <definedName name="BLOCK" localSheetId="0">#REF!</definedName>
    <definedName name="BLOCK">#REF!</definedName>
    <definedName name="I" localSheetId="0">[1]instruction!#REF!</definedName>
    <definedName name="i">#REF!</definedName>
    <definedName name="My" localSheetId="0">'[2]DCHFUND-AD'!$G$60:$G$61</definedName>
    <definedName name="My">'[3]DCHFUND-AD'!$G$60:$G$61</definedName>
    <definedName name="_xlnm.Print_Area" localSheetId="2">'7895NTP-NP-C'!$A$1:$I$107</definedName>
    <definedName name="_xlnm.Print_Area" localSheetId="3">'7990NTP-NP'!$A$1:$P$72</definedName>
    <definedName name="_xlnm.Print_Area" localSheetId="1">Comparison!$A$1:$D$47</definedName>
    <definedName name="_xlnm.Print_Area" localSheetId="4">'FL Info'!$A$1:$H$156</definedName>
    <definedName name="_xlnm.Print_Area" localSheetId="5">'FL Info SAPC'!$A$1:$N$159</definedName>
    <definedName name="_xlnm.Print_Area" localSheetId="0">'Signature Page'!$A$1:$K$42</definedName>
    <definedName name="_xlnm.Print_Titles" localSheetId="2">'7895NTP-NP-C'!$1:$12</definedName>
    <definedName name="repor1" localSheetId="0">#REF!</definedName>
    <definedName name="repor1">#REF!</definedName>
    <definedName name="REPORT" localSheetId="0">#REF!</definedName>
    <definedName name="REPORT">#REF!</definedName>
    <definedName name="what" localSheetId="0">'[2]DCHFUND-AD'!$G$19:$G$40</definedName>
    <definedName name="what">'[3]DCHFUND-AD'!$G$19:$G$40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6" i="16" l="1"/>
  <c r="O112" i="16" l="1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C154" i="16"/>
  <c r="F147" i="16"/>
  <c r="F146" i="16"/>
  <c r="F145" i="16"/>
  <c r="E145" i="16"/>
  <c r="F144" i="16"/>
  <c r="F143" i="16"/>
  <c r="F142" i="16"/>
  <c r="E142" i="16"/>
  <c r="C139" i="16"/>
  <c r="C138" i="16"/>
  <c r="C137" i="16"/>
  <c r="D136" i="16"/>
  <c r="F136" i="16" s="1"/>
  <c r="C136" i="16"/>
  <c r="C135" i="16"/>
  <c r="C134" i="16"/>
  <c r="C132" i="16"/>
  <c r="C131" i="16"/>
  <c r="D130" i="16"/>
  <c r="F130" i="16" s="1"/>
  <c r="C130" i="16"/>
  <c r="C129" i="16"/>
  <c r="C128" i="16"/>
  <c r="F125" i="16"/>
  <c r="C125" i="16"/>
  <c r="C124" i="16"/>
  <c r="C123" i="16"/>
  <c r="C122" i="16"/>
  <c r="F121" i="16"/>
  <c r="C121" i="16"/>
  <c r="C114" i="16"/>
  <c r="C113" i="16"/>
  <c r="N112" i="16"/>
  <c r="M112" i="16"/>
  <c r="D139" i="16" s="1"/>
  <c r="F139" i="16" s="1"/>
  <c r="L112" i="16"/>
  <c r="K112" i="16"/>
  <c r="D138" i="16" s="1"/>
  <c r="F138" i="16" s="1"/>
  <c r="J112" i="16"/>
  <c r="I112" i="16"/>
  <c r="D137" i="16" s="1"/>
  <c r="F137" i="16" s="1"/>
  <c r="H112" i="16"/>
  <c r="G112" i="16"/>
  <c r="F112" i="16"/>
  <c r="E112" i="16"/>
  <c r="D135" i="16" s="1"/>
  <c r="F135" i="16" s="1"/>
  <c r="D112" i="16"/>
  <c r="C112" i="16"/>
  <c r="D134" i="16" s="1"/>
  <c r="F134" i="16" s="1"/>
  <c r="C108" i="16"/>
  <c r="C107" i="16"/>
  <c r="N106" i="16"/>
  <c r="M106" i="16"/>
  <c r="D132" i="16" s="1"/>
  <c r="F132" i="16" s="1"/>
  <c r="L106" i="16"/>
  <c r="K106" i="16"/>
  <c r="D131" i="16" s="1"/>
  <c r="F131" i="16" s="1"/>
  <c r="J106" i="16"/>
  <c r="I106" i="16"/>
  <c r="H106" i="16"/>
  <c r="G106" i="16"/>
  <c r="D129" i="16" s="1"/>
  <c r="F129" i="16" s="1"/>
  <c r="F106" i="16"/>
  <c r="E106" i="16"/>
  <c r="D128" i="16" s="1"/>
  <c r="F128" i="16" s="1"/>
  <c r="D106" i="16"/>
  <c r="C101" i="16"/>
  <c r="C100" i="16"/>
  <c r="D140" i="16" s="1"/>
  <c r="M98" i="16"/>
  <c r="K98" i="16"/>
  <c r="I98" i="16"/>
  <c r="G98" i="16"/>
  <c r="E98" i="16"/>
  <c r="C98" i="16"/>
  <c r="N97" i="16"/>
  <c r="M97" i="16"/>
  <c r="L97" i="16"/>
  <c r="K97" i="16"/>
  <c r="J97" i="16"/>
  <c r="I97" i="16"/>
  <c r="H97" i="16"/>
  <c r="G97" i="16"/>
  <c r="F97" i="16"/>
  <c r="E97" i="16"/>
  <c r="D97" i="16"/>
  <c r="C97" i="16"/>
  <c r="M95" i="16"/>
  <c r="K95" i="16"/>
  <c r="I95" i="16"/>
  <c r="G95" i="16"/>
  <c r="E95" i="16"/>
  <c r="C95" i="16"/>
  <c r="N94" i="16"/>
  <c r="M94" i="16"/>
  <c r="L94" i="16"/>
  <c r="K94" i="16"/>
  <c r="J94" i="16"/>
  <c r="I94" i="16"/>
  <c r="H94" i="16"/>
  <c r="G94" i="16"/>
  <c r="F94" i="16"/>
  <c r="E94" i="16"/>
  <c r="D94" i="16"/>
  <c r="C94" i="16"/>
  <c r="M92" i="16"/>
  <c r="K92" i="16"/>
  <c r="I92" i="16"/>
  <c r="G92" i="16"/>
  <c r="E92" i="16"/>
  <c r="C92" i="16"/>
  <c r="N91" i="16"/>
  <c r="M91" i="16"/>
  <c r="L91" i="16"/>
  <c r="K91" i="16"/>
  <c r="J91" i="16"/>
  <c r="I91" i="16"/>
  <c r="H91" i="16"/>
  <c r="G91" i="16"/>
  <c r="F91" i="16"/>
  <c r="E91" i="16"/>
  <c r="D91" i="16"/>
  <c r="C91" i="16"/>
  <c r="M89" i="16"/>
  <c r="K89" i="16"/>
  <c r="I89" i="16"/>
  <c r="G89" i="16"/>
  <c r="E89" i="16"/>
  <c r="C89" i="16"/>
  <c r="N88" i="16"/>
  <c r="M88" i="16"/>
  <c r="L88" i="16"/>
  <c r="K88" i="16"/>
  <c r="J88" i="16"/>
  <c r="I88" i="16"/>
  <c r="H88" i="16"/>
  <c r="G88" i="16"/>
  <c r="F88" i="16"/>
  <c r="E88" i="16"/>
  <c r="D88" i="16"/>
  <c r="C88" i="16"/>
  <c r="N86" i="16"/>
  <c r="M86" i="16"/>
  <c r="L86" i="16"/>
  <c r="K86" i="16"/>
  <c r="J86" i="16"/>
  <c r="I86" i="16"/>
  <c r="H86" i="16"/>
  <c r="G86" i="16"/>
  <c r="F86" i="16"/>
  <c r="E86" i="16"/>
  <c r="D86" i="16"/>
  <c r="C86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N74" i="16"/>
  <c r="M74" i="16"/>
  <c r="G125" i="16" s="1"/>
  <c r="L74" i="16"/>
  <c r="K74" i="16"/>
  <c r="J74" i="16"/>
  <c r="I74" i="16"/>
  <c r="G123" i="16" s="1"/>
  <c r="H74" i="16"/>
  <c r="G74" i="16"/>
  <c r="G122" i="16" s="1"/>
  <c r="F74" i="16"/>
  <c r="E74" i="16"/>
  <c r="G121" i="16" s="1"/>
  <c r="D74" i="16"/>
  <c r="C74" i="16"/>
  <c r="M72" i="16"/>
  <c r="K72" i="16"/>
  <c r="I72" i="16"/>
  <c r="G72" i="16"/>
  <c r="E72" i="16"/>
  <c r="C72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M69" i="16"/>
  <c r="K69" i="16"/>
  <c r="I69" i="16"/>
  <c r="G69" i="16"/>
  <c r="E69" i="16"/>
  <c r="C69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M66" i="16"/>
  <c r="K66" i="16"/>
  <c r="I66" i="16"/>
  <c r="G66" i="16"/>
  <c r="E66" i="16"/>
  <c r="C66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M63" i="16"/>
  <c r="K63" i="16"/>
  <c r="I63" i="16"/>
  <c r="G63" i="16"/>
  <c r="E63" i="16"/>
  <c r="C63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M60" i="16"/>
  <c r="K60" i="16"/>
  <c r="I60" i="16"/>
  <c r="G60" i="16"/>
  <c r="E60" i="16"/>
  <c r="C60" i="16"/>
  <c r="G120" i="16" s="1"/>
  <c r="N59" i="16"/>
  <c r="M59" i="16"/>
  <c r="L59" i="16"/>
  <c r="K59" i="16"/>
  <c r="J59" i="16"/>
  <c r="I59" i="16"/>
  <c r="H59" i="16"/>
  <c r="G59" i="16"/>
  <c r="F59" i="16"/>
  <c r="E59" i="16"/>
  <c r="D59" i="16"/>
  <c r="C59" i="16"/>
  <c r="M57" i="16"/>
  <c r="K57" i="16"/>
  <c r="I57" i="16"/>
  <c r="G57" i="16"/>
  <c r="E57" i="16"/>
  <c r="C57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M54" i="16"/>
  <c r="K54" i="16"/>
  <c r="I54" i="16"/>
  <c r="G54" i="16"/>
  <c r="E54" i="16"/>
  <c r="C54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M51" i="16"/>
  <c r="K51" i="16"/>
  <c r="I51" i="16"/>
  <c r="G51" i="16"/>
  <c r="E51" i="16"/>
  <c r="C51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M48" i="16"/>
  <c r="K48" i="16"/>
  <c r="I48" i="16"/>
  <c r="G48" i="16"/>
  <c r="E48" i="16"/>
  <c r="C48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M45" i="16"/>
  <c r="K45" i="16"/>
  <c r="I45" i="16"/>
  <c r="G45" i="16"/>
  <c r="E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M42" i="16"/>
  <c r="K42" i="16"/>
  <c r="I42" i="16"/>
  <c r="G42" i="16"/>
  <c r="E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M39" i="16"/>
  <c r="K39" i="16"/>
  <c r="I39" i="16"/>
  <c r="G39" i="16"/>
  <c r="E39" i="16"/>
  <c r="C39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M36" i="16"/>
  <c r="K36" i="16"/>
  <c r="G124" i="16" s="1"/>
  <c r="I36" i="16"/>
  <c r="G36" i="16"/>
  <c r="E36" i="16"/>
  <c r="C36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M33" i="16"/>
  <c r="K33" i="16"/>
  <c r="I33" i="16"/>
  <c r="G33" i="16"/>
  <c r="E33" i="16"/>
  <c r="C33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M30" i="16"/>
  <c r="K30" i="16"/>
  <c r="I30" i="16"/>
  <c r="G30" i="16"/>
  <c r="E30" i="16"/>
  <c r="C30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M27" i="16"/>
  <c r="K27" i="16"/>
  <c r="I27" i="16"/>
  <c r="G27" i="16"/>
  <c r="E27" i="16"/>
  <c r="C27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M24" i="16"/>
  <c r="K24" i="16"/>
  <c r="I24" i="16"/>
  <c r="G24" i="16"/>
  <c r="E24" i="16"/>
  <c r="C24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M21" i="16"/>
  <c r="K21" i="16"/>
  <c r="I21" i="16"/>
  <c r="G21" i="16"/>
  <c r="E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M16" i="16"/>
  <c r="K16" i="16"/>
  <c r="F124" i="16" s="1"/>
  <c r="I16" i="16"/>
  <c r="F123" i="16" s="1"/>
  <c r="G16" i="16"/>
  <c r="F122" i="16" s="1"/>
  <c r="E16" i="16"/>
  <c r="N15" i="16"/>
  <c r="M15" i="16"/>
  <c r="E125" i="16" s="1"/>
  <c r="L15" i="16"/>
  <c r="K15" i="16"/>
  <c r="E124" i="16" s="1"/>
  <c r="D124" i="16" s="1"/>
  <c r="J15" i="16"/>
  <c r="I15" i="16"/>
  <c r="E123" i="16" s="1"/>
  <c r="H15" i="16"/>
  <c r="G15" i="16"/>
  <c r="E122" i="16" s="1"/>
  <c r="D122" i="16" s="1"/>
  <c r="F15" i="16"/>
  <c r="E15" i="16"/>
  <c r="E121" i="16" s="1"/>
  <c r="D15" i="16"/>
  <c r="D7" i="16"/>
  <c r="B7" i="16"/>
  <c r="D6" i="16"/>
  <c r="B6" i="16"/>
  <c r="D121" i="16" l="1"/>
  <c r="D123" i="16"/>
  <c r="D125" i="16"/>
  <c r="G141" i="16"/>
  <c r="G148" i="16" s="1"/>
  <c r="G15" i="14" l="1"/>
  <c r="N97" i="13" l="1"/>
  <c r="L97" i="13"/>
  <c r="J97" i="13"/>
  <c r="H97" i="13"/>
  <c r="F97" i="13"/>
  <c r="D97" i="13"/>
  <c r="N91" i="13"/>
  <c r="L91" i="13"/>
  <c r="J91" i="13"/>
  <c r="H91" i="13"/>
  <c r="F91" i="13"/>
  <c r="D91" i="13"/>
  <c r="N82" i="13"/>
  <c r="L82" i="13"/>
  <c r="J82" i="13"/>
  <c r="H82" i="13"/>
  <c r="F82" i="13"/>
  <c r="D82" i="13"/>
  <c r="N68" i="13"/>
  <c r="L68" i="13"/>
  <c r="J68" i="13"/>
  <c r="H68" i="13"/>
  <c r="F68" i="13"/>
  <c r="D68" i="13"/>
  <c r="N65" i="13"/>
  <c r="L65" i="13"/>
  <c r="J65" i="13"/>
  <c r="H65" i="13"/>
  <c r="F65" i="13"/>
  <c r="D65" i="13"/>
  <c r="D43" i="7" l="1"/>
  <c r="E43" i="7"/>
  <c r="F43" i="7"/>
  <c r="G43" i="7"/>
  <c r="H43" i="7"/>
  <c r="C43" i="7"/>
  <c r="D71" i="13" l="1"/>
  <c r="N26" i="13" l="1"/>
  <c r="L26" i="13"/>
  <c r="J26" i="13"/>
  <c r="H26" i="13"/>
  <c r="F26" i="13"/>
  <c r="D26" i="13"/>
  <c r="D62" i="13"/>
  <c r="N62" i="13"/>
  <c r="L62" i="13"/>
  <c r="J62" i="13"/>
  <c r="H62" i="13"/>
  <c r="F62" i="13"/>
  <c r="A1" i="9" l="1"/>
  <c r="B17" i="9" l="1"/>
  <c r="B16" i="9"/>
  <c r="B15" i="9"/>
  <c r="B33" i="9" l="1"/>
  <c r="B32" i="9"/>
  <c r="B35" i="9"/>
  <c r="B34" i="9"/>
  <c r="B31" i="9"/>
  <c r="C44" i="9"/>
  <c r="C43" i="9"/>
  <c r="C42" i="9"/>
  <c r="C41" i="9"/>
  <c r="C40" i="9"/>
  <c r="C39" i="9"/>
  <c r="N112" i="13" l="1"/>
  <c r="N106" i="13"/>
  <c r="N94" i="13"/>
  <c r="N88" i="13"/>
  <c r="N86" i="13"/>
  <c r="N84" i="13"/>
  <c r="N80" i="13"/>
  <c r="N78" i="13"/>
  <c r="N76" i="13"/>
  <c r="N74" i="13"/>
  <c r="N71" i="13"/>
  <c r="N59" i="13"/>
  <c r="N56" i="13"/>
  <c r="N53" i="13"/>
  <c r="N50" i="13"/>
  <c r="N47" i="13"/>
  <c r="N44" i="13"/>
  <c r="N41" i="13"/>
  <c r="N38" i="13"/>
  <c r="N35" i="13"/>
  <c r="N32" i="13"/>
  <c r="N29" i="13"/>
  <c r="N23" i="13"/>
  <c r="N20" i="13"/>
  <c r="N18" i="13"/>
  <c r="N15" i="13"/>
  <c r="D112" i="13"/>
  <c r="D106" i="13"/>
  <c r="L112" i="13"/>
  <c r="L106" i="13"/>
  <c r="L94" i="13"/>
  <c r="L88" i="13"/>
  <c r="L86" i="13"/>
  <c r="L84" i="13"/>
  <c r="L80" i="13"/>
  <c r="L78" i="13"/>
  <c r="L76" i="13"/>
  <c r="L74" i="13"/>
  <c r="L71" i="13"/>
  <c r="L59" i="13"/>
  <c r="L56" i="13"/>
  <c r="L53" i="13"/>
  <c r="L50" i="13"/>
  <c r="L47" i="13"/>
  <c r="L44" i="13"/>
  <c r="L41" i="13"/>
  <c r="L38" i="13"/>
  <c r="L35" i="13"/>
  <c r="L32" i="13"/>
  <c r="L29" i="13"/>
  <c r="L23" i="13"/>
  <c r="L20" i="13"/>
  <c r="L18" i="13"/>
  <c r="L15" i="13"/>
  <c r="J112" i="13"/>
  <c r="J106" i="13"/>
  <c r="J94" i="13"/>
  <c r="J88" i="13"/>
  <c r="J86" i="13"/>
  <c r="J84" i="13"/>
  <c r="J80" i="13"/>
  <c r="J78" i="13"/>
  <c r="J76" i="13"/>
  <c r="J74" i="13"/>
  <c r="J71" i="13"/>
  <c r="J59" i="13"/>
  <c r="J56" i="13"/>
  <c r="J53" i="13"/>
  <c r="J50" i="13"/>
  <c r="J47" i="13"/>
  <c r="J44" i="13"/>
  <c r="J41" i="13"/>
  <c r="J38" i="13"/>
  <c r="J35" i="13"/>
  <c r="J32" i="13"/>
  <c r="J29" i="13"/>
  <c r="J23" i="13"/>
  <c r="J20" i="13"/>
  <c r="J18" i="13"/>
  <c r="J15" i="13"/>
  <c r="H112" i="13"/>
  <c r="H106" i="13"/>
  <c r="H15" i="13"/>
  <c r="H94" i="13"/>
  <c r="H88" i="13"/>
  <c r="H86" i="13"/>
  <c r="H84" i="13"/>
  <c r="H80" i="13"/>
  <c r="H78" i="13"/>
  <c r="H76" i="13"/>
  <c r="H74" i="13"/>
  <c r="H71" i="13"/>
  <c r="H59" i="13"/>
  <c r="H56" i="13"/>
  <c r="H53" i="13"/>
  <c r="H50" i="13"/>
  <c r="H47" i="13"/>
  <c r="H44" i="13"/>
  <c r="H41" i="13"/>
  <c r="H38" i="13"/>
  <c r="H35" i="13"/>
  <c r="H32" i="13"/>
  <c r="H29" i="13"/>
  <c r="H23" i="13"/>
  <c r="H20" i="13"/>
  <c r="H18" i="13"/>
  <c r="D29" i="13"/>
  <c r="D23" i="13"/>
  <c r="D20" i="13"/>
  <c r="D18" i="13"/>
  <c r="D15" i="13"/>
  <c r="D32" i="13"/>
  <c r="D35" i="13"/>
  <c r="D38" i="13"/>
  <c r="D41" i="13"/>
  <c r="D44" i="13"/>
  <c r="D47" i="13"/>
  <c r="D50" i="13"/>
  <c r="D53" i="13"/>
  <c r="D56" i="13"/>
  <c r="D59" i="13"/>
  <c r="C100" i="13"/>
  <c r="F56" i="13"/>
  <c r="F53" i="13"/>
  <c r="F50" i="13"/>
  <c r="F47" i="13"/>
  <c r="F44" i="13"/>
  <c r="F41" i="13"/>
  <c r="F38" i="13"/>
  <c r="F35" i="13"/>
  <c r="F32" i="13"/>
  <c r="F29" i="13"/>
  <c r="F23" i="13"/>
  <c r="F20" i="13"/>
  <c r="F18" i="13"/>
  <c r="F15" i="13"/>
  <c r="F59" i="13"/>
  <c r="F71" i="13"/>
  <c r="F112" i="13"/>
  <c r="F106" i="13"/>
  <c r="F94" i="13"/>
  <c r="F88" i="13"/>
  <c r="F86" i="13"/>
  <c r="F84" i="13"/>
  <c r="F80" i="13"/>
  <c r="F78" i="13"/>
  <c r="F76" i="13"/>
  <c r="F74" i="13"/>
  <c r="C60" i="7" l="1"/>
  <c r="C61" i="7"/>
  <c r="C62" i="7"/>
  <c r="C63" i="7"/>
  <c r="C64" i="7"/>
  <c r="D55" i="7"/>
  <c r="D54" i="7"/>
  <c r="D53" i="7"/>
  <c r="D52" i="7"/>
  <c r="D51" i="7"/>
  <c r="D50" i="7"/>
  <c r="C55" i="7"/>
  <c r="C54" i="7"/>
  <c r="C53" i="7"/>
  <c r="C52" i="7"/>
  <c r="C51" i="7"/>
  <c r="C50" i="7"/>
  <c r="C127" i="16" s="1"/>
  <c r="B55" i="7"/>
  <c r="B54" i="7"/>
  <c r="M36" i="7" l="1"/>
  <c r="I82" i="13" s="1"/>
  <c r="M40" i="7"/>
  <c r="M30" i="7"/>
  <c r="M42" i="7"/>
  <c r="L36" i="7"/>
  <c r="G82" i="13" s="1"/>
  <c r="L30" i="7"/>
  <c r="L42" i="7"/>
  <c r="L40" i="7"/>
  <c r="N36" i="7"/>
  <c r="K82" i="13" s="1"/>
  <c r="N42" i="7"/>
  <c r="N30" i="7"/>
  <c r="N40" i="7"/>
  <c r="O36" i="7"/>
  <c r="M82" i="13" s="1"/>
  <c r="O42" i="7"/>
  <c r="O40" i="7"/>
  <c r="O30" i="7"/>
  <c r="K36" i="7"/>
  <c r="E82" i="13" s="1"/>
  <c r="K42" i="7"/>
  <c r="K30" i="7"/>
  <c r="K40" i="7"/>
  <c r="M12" i="7"/>
  <c r="M29" i="7"/>
  <c r="M28" i="7"/>
  <c r="M16" i="7"/>
  <c r="D42" i="9"/>
  <c r="O14" i="7"/>
  <c r="M24" i="13" s="1"/>
  <c r="O28" i="7"/>
  <c r="O16" i="7"/>
  <c r="O29" i="7"/>
  <c r="D44" i="9"/>
  <c r="N29" i="7"/>
  <c r="N28" i="7"/>
  <c r="N16" i="7"/>
  <c r="D43" i="9"/>
  <c r="L29" i="7"/>
  <c r="L16" i="7"/>
  <c r="L28" i="7"/>
  <c r="D41" i="9"/>
  <c r="K12" i="7"/>
  <c r="E18" i="13" s="1"/>
  <c r="K28" i="7"/>
  <c r="K29" i="7"/>
  <c r="K16" i="7"/>
  <c r="D40" i="9"/>
  <c r="C135" i="13"/>
  <c r="C138" i="13"/>
  <c r="C128" i="13"/>
  <c r="C131" i="13"/>
  <c r="C136" i="13"/>
  <c r="C129" i="13"/>
  <c r="C132" i="13"/>
  <c r="C137" i="13"/>
  <c r="C130" i="13"/>
  <c r="I18" i="13"/>
  <c r="M15" i="7"/>
  <c r="K41" i="7"/>
  <c r="E55" i="7"/>
  <c r="K11" i="7"/>
  <c r="N23" i="7"/>
  <c r="M26" i="7"/>
  <c r="M33" i="7"/>
  <c r="K25" i="7"/>
  <c r="K22" i="7"/>
  <c r="N38" i="7"/>
  <c r="K18" i="7"/>
  <c r="N27" i="7"/>
  <c r="M11" i="7"/>
  <c r="C56" i="7"/>
  <c r="M38" i="7"/>
  <c r="M19" i="7"/>
  <c r="E54" i="7"/>
  <c r="M10" i="7"/>
  <c r="M37" i="7"/>
  <c r="M32" i="7"/>
  <c r="M25" i="7"/>
  <c r="M22" i="7"/>
  <c r="M17" i="7"/>
  <c r="M14" i="7"/>
  <c r="M41" i="7"/>
  <c r="M35" i="7"/>
  <c r="M31" i="7"/>
  <c r="M24" i="7"/>
  <c r="M21" i="7"/>
  <c r="M13" i="7"/>
  <c r="K35" i="7"/>
  <c r="M39" i="7"/>
  <c r="M34" i="7"/>
  <c r="M27" i="7"/>
  <c r="M23" i="7"/>
  <c r="M20" i="7"/>
  <c r="M18" i="7"/>
  <c r="O21" i="7"/>
  <c r="O11" i="7"/>
  <c r="O25" i="7"/>
  <c r="L24" i="7"/>
  <c r="L13" i="7"/>
  <c r="L33" i="7"/>
  <c r="L39" i="7"/>
  <c r="O41" i="7"/>
  <c r="L20" i="7"/>
  <c r="O33" i="7"/>
  <c r="K34" i="7"/>
  <c r="K21" i="7"/>
  <c r="K14" i="7"/>
  <c r="N35" i="7"/>
  <c r="K10" i="7"/>
  <c r="K27" i="7"/>
  <c r="N31" i="7"/>
  <c r="N19" i="7"/>
  <c r="O18" i="7"/>
  <c r="O20" i="7"/>
  <c r="O23" i="7"/>
  <c r="O27" i="7"/>
  <c r="O34" i="7"/>
  <c r="O39" i="7"/>
  <c r="L12" i="7"/>
  <c r="L14" i="7"/>
  <c r="L17" i="7"/>
  <c r="L22" i="7"/>
  <c r="L25" i="7"/>
  <c r="L32" i="7"/>
  <c r="L37" i="7"/>
  <c r="L10" i="7"/>
  <c r="L38" i="7"/>
  <c r="L31" i="7"/>
  <c r="L23" i="7"/>
  <c r="L19" i="7"/>
  <c r="O38" i="7"/>
  <c r="O32" i="7"/>
  <c r="O24" i="7"/>
  <c r="O19" i="7"/>
  <c r="O17" i="7"/>
  <c r="O13" i="7"/>
  <c r="N12" i="7"/>
  <c r="N14" i="7"/>
  <c r="N17" i="7"/>
  <c r="N22" i="7"/>
  <c r="N25" i="7"/>
  <c r="N32" i="7"/>
  <c r="N37" i="7"/>
  <c r="N10" i="7"/>
  <c r="K15" i="7"/>
  <c r="K19" i="7"/>
  <c r="K26" i="7"/>
  <c r="K33" i="7"/>
  <c r="K38" i="7"/>
  <c r="K39" i="7"/>
  <c r="K32" i="7"/>
  <c r="K24" i="7"/>
  <c r="K20" i="7"/>
  <c r="K17" i="7"/>
  <c r="K13" i="7"/>
  <c r="L35" i="7"/>
  <c r="L27" i="7"/>
  <c r="N41" i="7"/>
  <c r="N34" i="7"/>
  <c r="N26" i="7"/>
  <c r="N21" i="7"/>
  <c r="N18" i="7"/>
  <c r="N15" i="7"/>
  <c r="N11" i="7"/>
  <c r="O37" i="7"/>
  <c r="O31" i="7"/>
  <c r="K37" i="7"/>
  <c r="K31" i="7"/>
  <c r="K23" i="7"/>
  <c r="L41" i="7"/>
  <c r="L34" i="7"/>
  <c r="L26" i="7"/>
  <c r="L21" i="7"/>
  <c r="L18" i="7"/>
  <c r="L15" i="7"/>
  <c r="L11" i="7"/>
  <c r="N39" i="7"/>
  <c r="N33" i="7"/>
  <c r="N24" i="7"/>
  <c r="N20" i="7"/>
  <c r="N13" i="7"/>
  <c r="O10" i="7"/>
  <c r="O35" i="7"/>
  <c r="O26" i="7"/>
  <c r="O22" i="7"/>
  <c r="O15" i="7"/>
  <c r="O12" i="7"/>
  <c r="D56" i="7"/>
  <c r="E91" i="13" l="1"/>
  <c r="E92" i="13"/>
  <c r="M68" i="13"/>
  <c r="M69" i="13"/>
  <c r="K92" i="13"/>
  <c r="K91" i="13"/>
  <c r="G92" i="13"/>
  <c r="G91" i="13"/>
  <c r="I98" i="13"/>
  <c r="I97" i="13"/>
  <c r="E69" i="13"/>
  <c r="E68" i="13"/>
  <c r="M92" i="13"/>
  <c r="M91" i="13"/>
  <c r="K68" i="13"/>
  <c r="K69" i="13"/>
  <c r="G98" i="13"/>
  <c r="G97" i="13"/>
  <c r="I68" i="13"/>
  <c r="I69" i="13"/>
  <c r="E98" i="13"/>
  <c r="E97" i="13"/>
  <c r="M98" i="13"/>
  <c r="M97" i="13"/>
  <c r="K98" i="13"/>
  <c r="K97" i="13"/>
  <c r="G68" i="13"/>
  <c r="G69" i="13"/>
  <c r="I92" i="13"/>
  <c r="I91" i="13"/>
  <c r="F124" i="7"/>
  <c r="K45" i="13"/>
  <c r="N43" i="7"/>
  <c r="G65" i="13"/>
  <c r="G66" i="13"/>
  <c r="E65" i="13"/>
  <c r="E66" i="13"/>
  <c r="K43" i="7"/>
  <c r="L43" i="7"/>
  <c r="M43" i="7"/>
  <c r="K66" i="13"/>
  <c r="K65" i="13"/>
  <c r="I65" i="13"/>
  <c r="I66" i="13"/>
  <c r="O43" i="7"/>
  <c r="M65" i="13"/>
  <c r="M66" i="13"/>
  <c r="I26" i="13"/>
  <c r="I27" i="13"/>
  <c r="I63" i="13"/>
  <c r="I62" i="13"/>
  <c r="I72" i="13"/>
  <c r="I71" i="13"/>
  <c r="M23" i="13"/>
  <c r="M72" i="13"/>
  <c r="M71" i="13"/>
  <c r="M27" i="13"/>
  <c r="M26" i="13"/>
  <c r="M63" i="13"/>
  <c r="M62" i="13"/>
  <c r="K72" i="13"/>
  <c r="K71" i="13"/>
  <c r="K26" i="13"/>
  <c r="K27" i="13"/>
  <c r="K62" i="13"/>
  <c r="K63" i="13"/>
  <c r="G63" i="13"/>
  <c r="G62" i="13"/>
  <c r="G27" i="13"/>
  <c r="G26" i="13"/>
  <c r="G72" i="13"/>
  <c r="G71" i="13"/>
  <c r="E26" i="13"/>
  <c r="E27" i="13"/>
  <c r="E71" i="13"/>
  <c r="E72" i="13"/>
  <c r="E63" i="13"/>
  <c r="E62" i="13"/>
  <c r="C35" i="9"/>
  <c r="C34" i="9"/>
  <c r="K106" i="13"/>
  <c r="K74" i="13"/>
  <c r="G86" i="13"/>
  <c r="G18" i="13"/>
  <c r="G106" i="13"/>
  <c r="D129" i="13" s="1"/>
  <c r="F129" i="13" s="1"/>
  <c r="K112" i="13"/>
  <c r="K78" i="13"/>
  <c r="G80" i="13"/>
  <c r="E112" i="13"/>
  <c r="D135" i="13" s="1"/>
  <c r="F135" i="13" s="1"/>
  <c r="K18" i="13"/>
  <c r="K80" i="13"/>
  <c r="M76" i="13"/>
  <c r="G76" i="13"/>
  <c r="M106" i="13"/>
  <c r="I74" i="13"/>
  <c r="I86" i="13"/>
  <c r="K86" i="13"/>
  <c r="I112" i="13"/>
  <c r="D137" i="13" s="1"/>
  <c r="F137" i="13" s="1"/>
  <c r="M18" i="13"/>
  <c r="M80" i="13"/>
  <c r="G112" i="13"/>
  <c r="D136" i="13" s="1"/>
  <c r="F136" i="13" s="1"/>
  <c r="G78" i="13"/>
  <c r="M74" i="13"/>
  <c r="G84" i="13"/>
  <c r="M78" i="13"/>
  <c r="E24" i="13"/>
  <c r="I84" i="13"/>
  <c r="I76" i="13"/>
  <c r="E106" i="13"/>
  <c r="D128" i="13" s="1"/>
  <c r="F128" i="13" s="1"/>
  <c r="M112" i="13"/>
  <c r="K76" i="13"/>
  <c r="M84" i="13"/>
  <c r="K84" i="13"/>
  <c r="M86" i="13"/>
  <c r="G74" i="13"/>
  <c r="I78" i="13"/>
  <c r="I80" i="13"/>
  <c r="I106" i="13"/>
  <c r="D130" i="13" s="1"/>
  <c r="F130" i="13" s="1"/>
  <c r="E64" i="7"/>
  <c r="G64" i="7" s="1"/>
  <c r="C125" i="13"/>
  <c r="E63" i="7"/>
  <c r="G63" i="7" s="1"/>
  <c r="C124" i="13"/>
  <c r="M45" i="13"/>
  <c r="M44" i="13"/>
  <c r="M35" i="13"/>
  <c r="M36" i="13"/>
  <c r="M48" i="13"/>
  <c r="M47" i="13"/>
  <c r="M54" i="13"/>
  <c r="M53" i="13"/>
  <c r="M57" i="13"/>
  <c r="M56" i="13"/>
  <c r="M51" i="13"/>
  <c r="M50" i="13"/>
  <c r="M89" i="13"/>
  <c r="M88" i="13"/>
  <c r="M39" i="13"/>
  <c r="M38" i="13"/>
  <c r="M21" i="13"/>
  <c r="M20" i="13"/>
  <c r="M33" i="13"/>
  <c r="M32" i="13"/>
  <c r="M41" i="13"/>
  <c r="M42" i="13"/>
  <c r="M15" i="13"/>
  <c r="M16" i="13"/>
  <c r="M29" i="13"/>
  <c r="M30" i="13"/>
  <c r="M60" i="13"/>
  <c r="M59" i="13"/>
  <c r="M95" i="13"/>
  <c r="M94" i="13"/>
  <c r="K38" i="13"/>
  <c r="K39" i="13"/>
  <c r="K54" i="13"/>
  <c r="K53" i="13"/>
  <c r="K48" i="13"/>
  <c r="K47" i="13"/>
  <c r="K51" i="13"/>
  <c r="K50" i="13"/>
  <c r="K32" i="13"/>
  <c r="K33" i="13"/>
  <c r="K95" i="13"/>
  <c r="K94" i="13"/>
  <c r="K16" i="13"/>
  <c r="K15" i="13"/>
  <c r="K44" i="13"/>
  <c r="K60" i="13"/>
  <c r="K59" i="13"/>
  <c r="K42" i="13"/>
  <c r="K41" i="13"/>
  <c r="K30" i="13"/>
  <c r="K29" i="13"/>
  <c r="K36" i="13"/>
  <c r="K35" i="13"/>
  <c r="K21" i="13"/>
  <c r="K20" i="13"/>
  <c r="K89" i="13"/>
  <c r="K88" i="13"/>
  <c r="K57" i="13"/>
  <c r="K56" i="13"/>
  <c r="K24" i="13"/>
  <c r="K23" i="13"/>
  <c r="I33" i="13"/>
  <c r="I32" i="13"/>
  <c r="I45" i="13"/>
  <c r="I44" i="13"/>
  <c r="I15" i="13"/>
  <c r="I16" i="13"/>
  <c r="I39" i="13"/>
  <c r="I38" i="13"/>
  <c r="I89" i="13"/>
  <c r="I88" i="13"/>
  <c r="I42" i="13"/>
  <c r="I41" i="13"/>
  <c r="I95" i="13"/>
  <c r="I94" i="13"/>
  <c r="I54" i="13"/>
  <c r="I53" i="13"/>
  <c r="I36" i="13"/>
  <c r="I35" i="13"/>
  <c r="I57" i="13"/>
  <c r="I56" i="13"/>
  <c r="I48" i="13"/>
  <c r="I47" i="13"/>
  <c r="I51" i="13"/>
  <c r="I50" i="13"/>
  <c r="I24" i="13"/>
  <c r="I23" i="13"/>
  <c r="I60" i="13"/>
  <c r="I59" i="13"/>
  <c r="I21" i="13"/>
  <c r="I20" i="13"/>
  <c r="I30" i="13"/>
  <c r="I29" i="13"/>
  <c r="G32" i="13"/>
  <c r="G33" i="13"/>
  <c r="G95" i="13"/>
  <c r="G94" i="13"/>
  <c r="G23" i="13"/>
  <c r="G24" i="13"/>
  <c r="G51" i="13"/>
  <c r="G50" i="13"/>
  <c r="G42" i="13"/>
  <c r="G41" i="13"/>
  <c r="G60" i="13"/>
  <c r="G59" i="13"/>
  <c r="G54" i="13"/>
  <c r="G53" i="13"/>
  <c r="G89" i="13"/>
  <c r="G88" i="13"/>
  <c r="G57" i="13"/>
  <c r="G56" i="13"/>
  <c r="G36" i="13"/>
  <c r="G35" i="13"/>
  <c r="G16" i="13"/>
  <c r="F122" i="13" s="1"/>
  <c r="G15" i="13"/>
  <c r="G44" i="13"/>
  <c r="G45" i="13"/>
  <c r="G48" i="13"/>
  <c r="G47" i="13"/>
  <c r="G30" i="13"/>
  <c r="G29" i="13"/>
  <c r="G38" i="13"/>
  <c r="G39" i="13"/>
  <c r="G21" i="13"/>
  <c r="G20" i="13"/>
  <c r="E21" i="13"/>
  <c r="E20" i="13"/>
  <c r="E74" i="13"/>
  <c r="E57" i="13"/>
  <c r="E56" i="13"/>
  <c r="E59" i="13"/>
  <c r="E60" i="13"/>
  <c r="E23" i="13"/>
  <c r="E84" i="13"/>
  <c r="E30" i="13"/>
  <c r="E29" i="13"/>
  <c r="E89" i="13"/>
  <c r="E88" i="13"/>
  <c r="E16" i="13"/>
  <c r="E15" i="13"/>
  <c r="E42" i="13"/>
  <c r="E41" i="13"/>
  <c r="E44" i="13"/>
  <c r="E45" i="13"/>
  <c r="E39" i="13"/>
  <c r="E38" i="13"/>
  <c r="E86" i="13"/>
  <c r="E36" i="13"/>
  <c r="E35" i="13"/>
  <c r="E78" i="13"/>
  <c r="E32" i="13"/>
  <c r="E33" i="13"/>
  <c r="E95" i="13"/>
  <c r="E94" i="13"/>
  <c r="E47" i="13"/>
  <c r="E48" i="13"/>
  <c r="E51" i="13"/>
  <c r="E50" i="13"/>
  <c r="E76" i="13"/>
  <c r="E80" i="13"/>
  <c r="E53" i="13"/>
  <c r="E54" i="13"/>
  <c r="G122" i="13" l="1"/>
  <c r="F124" i="13"/>
  <c r="G121" i="13"/>
  <c r="E121" i="13"/>
  <c r="E124" i="13"/>
  <c r="G125" i="13"/>
  <c r="F121" i="13"/>
  <c r="E122" i="13"/>
  <c r="F123" i="13"/>
  <c r="E123" i="13"/>
  <c r="G123" i="13"/>
  <c r="F125" i="13"/>
  <c r="G124" i="13"/>
  <c r="E125" i="13"/>
  <c r="B53" i="7"/>
  <c r="E53" i="7" s="1"/>
  <c r="B52" i="7"/>
  <c r="E52" i="7" s="1"/>
  <c r="B51" i="7"/>
  <c r="E51" i="7" s="1"/>
  <c r="H37" i="5"/>
  <c r="I37" i="5" s="1"/>
  <c r="C37" i="5" s="1"/>
  <c r="H38" i="5"/>
  <c r="I38" i="5" s="1"/>
  <c r="C38" i="5" s="1"/>
  <c r="H39" i="5"/>
  <c r="I39" i="5" s="1"/>
  <c r="C39" i="5" s="1"/>
  <c r="H40" i="5"/>
  <c r="I40" i="5" s="1"/>
  <c r="C40" i="5" s="1"/>
  <c r="C31" i="9" l="1"/>
  <c r="C32" i="9"/>
  <c r="C33" i="9"/>
  <c r="D122" i="13"/>
  <c r="E62" i="7"/>
  <c r="G62" i="7" s="1"/>
  <c r="C123" i="13"/>
  <c r="E61" i="7"/>
  <c r="G61" i="7" s="1"/>
  <c r="C122" i="13"/>
  <c r="E60" i="7"/>
  <c r="C121" i="13"/>
  <c r="D125" i="13"/>
  <c r="D124" i="13"/>
  <c r="D123" i="13"/>
  <c r="D121" i="13"/>
  <c r="D94" i="13"/>
  <c r="D88" i="13"/>
  <c r="G60" i="7" l="1"/>
  <c r="G122" i="7" s="1"/>
  <c r="G121" i="7"/>
  <c r="B50" i="7"/>
  <c r="B56" i="7" l="1"/>
  <c r="E50" i="7"/>
  <c r="D86" i="13"/>
  <c r="D84" i="13"/>
  <c r="D80" i="13"/>
  <c r="D78" i="13"/>
  <c r="D76" i="13"/>
  <c r="D74" i="13"/>
  <c r="C120" i="16" l="1"/>
  <c r="C59" i="7"/>
  <c r="J36" i="7" l="1"/>
  <c r="J40" i="7"/>
  <c r="J42" i="7"/>
  <c r="J30" i="7"/>
  <c r="J10" i="7"/>
  <c r="J16" i="7"/>
  <c r="J29" i="7"/>
  <c r="J28" i="7"/>
  <c r="D39" i="9"/>
  <c r="J32" i="7"/>
  <c r="J41" i="7"/>
  <c r="J39" i="7"/>
  <c r="J34" i="7"/>
  <c r="J33" i="7"/>
  <c r="J35" i="7"/>
  <c r="J37" i="7"/>
  <c r="J38" i="7"/>
  <c r="J25" i="7"/>
  <c r="J26" i="7"/>
  <c r="J23" i="7"/>
  <c r="J27" i="7"/>
  <c r="J24" i="7"/>
  <c r="J31" i="7"/>
  <c r="C16" i="16" l="1"/>
  <c r="C15" i="16"/>
  <c r="P42" i="7"/>
  <c r="C97" i="13"/>
  <c r="C98" i="13"/>
  <c r="P36" i="7"/>
  <c r="C82" i="13"/>
  <c r="P30" i="7"/>
  <c r="C68" i="13"/>
  <c r="C69" i="13"/>
  <c r="C92" i="13"/>
  <c r="P40" i="7"/>
  <c r="C91" i="13"/>
  <c r="C65" i="13"/>
  <c r="C66" i="13"/>
  <c r="P10" i="7"/>
  <c r="C16" i="13"/>
  <c r="C15" i="13"/>
  <c r="C72" i="13"/>
  <c r="C71" i="13"/>
  <c r="P29" i="7"/>
  <c r="C62" i="13"/>
  <c r="C63" i="13"/>
  <c r="P28" i="7"/>
  <c r="C27" i="13"/>
  <c r="C26" i="13"/>
  <c r="P16" i="7"/>
  <c r="P33" i="7"/>
  <c r="P32" i="7"/>
  <c r="P38" i="7"/>
  <c r="P34" i="7"/>
  <c r="P23" i="7"/>
  <c r="P37" i="7"/>
  <c r="P39" i="7"/>
  <c r="P35" i="7"/>
  <c r="P27" i="7"/>
  <c r="C59" i="13"/>
  <c r="C60" i="13"/>
  <c r="P31" i="7"/>
  <c r="P26" i="7"/>
  <c r="C57" i="13"/>
  <c r="C56" i="13"/>
  <c r="P24" i="7"/>
  <c r="C51" i="13"/>
  <c r="C50" i="13"/>
  <c r="P25" i="7"/>
  <c r="C53" i="13"/>
  <c r="C54" i="13"/>
  <c r="P41" i="7"/>
  <c r="C94" i="13"/>
  <c r="C89" i="13"/>
  <c r="C88" i="13"/>
  <c r="C95" i="13"/>
  <c r="C86" i="13"/>
  <c r="C80" i="13"/>
  <c r="C76" i="13"/>
  <c r="C48" i="13"/>
  <c r="C47" i="13"/>
  <c r="C84" i="13"/>
  <c r="C78" i="13"/>
  <c r="C74" i="13"/>
  <c r="C28" i="9"/>
  <c r="E120" i="16" l="1"/>
  <c r="O15" i="16"/>
  <c r="F120" i="16"/>
  <c r="O16" i="16"/>
  <c r="E145" i="13"/>
  <c r="E142" i="13"/>
  <c r="E141" i="16" l="1"/>
  <c r="E148" i="16" s="1"/>
  <c r="D120" i="16"/>
  <c r="B9" i="9"/>
  <c r="B12" i="5"/>
  <c r="G12" i="5"/>
  <c r="D7" i="13"/>
  <c r="D6" i="13"/>
  <c r="B7" i="13"/>
  <c r="B6" i="13"/>
  <c r="C101" i="13"/>
  <c r="D140" i="13"/>
  <c r="C29" i="9"/>
  <c r="C108" i="13"/>
  <c r="C107" i="13"/>
  <c r="F146" i="13"/>
  <c r="F143" i="13"/>
  <c r="C114" i="13"/>
  <c r="C113" i="13"/>
  <c r="F142" i="13"/>
  <c r="F144" i="13"/>
  <c r="F145" i="13"/>
  <c r="F147" i="13"/>
  <c r="D131" i="13"/>
  <c r="F131" i="13" s="1"/>
  <c r="D132" i="13"/>
  <c r="F132" i="13" s="1"/>
  <c r="D138" i="13"/>
  <c r="F138" i="13" s="1"/>
  <c r="D139" i="13"/>
  <c r="F139" i="13" s="1"/>
  <c r="C139" i="13"/>
  <c r="C134" i="13"/>
  <c r="C127" i="13"/>
  <c r="C153" i="16" s="1"/>
  <c r="F53" i="5"/>
  <c r="F20" i="5" s="1"/>
  <c r="F7" i="7"/>
  <c r="B5" i="9"/>
  <c r="B6" i="9"/>
  <c r="B7" i="9"/>
  <c r="B8" i="9"/>
  <c r="G53" i="5"/>
  <c r="G20" i="5" s="1"/>
  <c r="G62" i="5"/>
  <c r="G21" i="5" s="1"/>
  <c r="G74" i="5"/>
  <c r="G22" i="5" s="1"/>
  <c r="G93" i="5"/>
  <c r="G23" i="5" s="1"/>
  <c r="G24" i="5"/>
  <c r="G101" i="5"/>
  <c r="G25" i="5" s="1"/>
  <c r="G26" i="5"/>
  <c r="B14" i="9"/>
  <c r="B18" i="9"/>
  <c r="B19" i="9"/>
  <c r="F62" i="5"/>
  <c r="F21" i="5" s="1"/>
  <c r="F74" i="5"/>
  <c r="F22" i="5" s="1"/>
  <c r="F93" i="5"/>
  <c r="F23" i="5" s="1"/>
  <c r="F24" i="5"/>
  <c r="F101" i="5"/>
  <c r="F25" i="5" s="1"/>
  <c r="F26" i="5"/>
  <c r="B28" i="9"/>
  <c r="B29" i="9"/>
  <c r="B30" i="9"/>
  <c r="H36" i="5"/>
  <c r="I36" i="5" s="1"/>
  <c r="C36" i="5" s="1"/>
  <c r="G11" i="5"/>
  <c r="B11" i="5"/>
  <c r="B10" i="5"/>
  <c r="H94" i="5"/>
  <c r="I94" i="5" s="1"/>
  <c r="C94" i="5" s="1"/>
  <c r="H97" i="5"/>
  <c r="I97" i="5" s="1"/>
  <c r="C97" i="5" s="1"/>
  <c r="H96" i="5"/>
  <c r="H98" i="5"/>
  <c r="I98" i="5" s="1"/>
  <c r="C98" i="5" s="1"/>
  <c r="H99" i="5"/>
  <c r="I99" i="5" s="1"/>
  <c r="C99" i="5" s="1"/>
  <c r="H100" i="5"/>
  <c r="I100" i="5" s="1"/>
  <c r="C100" i="5" s="1"/>
  <c r="H55" i="5"/>
  <c r="I55" i="5" s="1"/>
  <c r="H56" i="5"/>
  <c r="I56" i="5" s="1"/>
  <c r="C56" i="5" s="1"/>
  <c r="H57" i="5"/>
  <c r="I57" i="5" s="1"/>
  <c r="C57" i="5" s="1"/>
  <c r="H58" i="5"/>
  <c r="I58" i="5" s="1"/>
  <c r="C58" i="5" s="1"/>
  <c r="H59" i="5"/>
  <c r="I59" i="5" s="1"/>
  <c r="C59" i="5" s="1"/>
  <c r="H60" i="5"/>
  <c r="I60" i="5" s="1"/>
  <c r="C60" i="5" s="1"/>
  <c r="H61" i="5"/>
  <c r="I61" i="5" s="1"/>
  <c r="C61" i="5" s="1"/>
  <c r="H64" i="5"/>
  <c r="I64" i="5" s="1"/>
  <c r="C64" i="5" s="1"/>
  <c r="H65" i="5"/>
  <c r="I65" i="5" s="1"/>
  <c r="H66" i="5"/>
  <c r="I66" i="5" s="1"/>
  <c r="C66" i="5" s="1"/>
  <c r="H67" i="5"/>
  <c r="I67" i="5" s="1"/>
  <c r="C67" i="5" s="1"/>
  <c r="H68" i="5"/>
  <c r="I68" i="5" s="1"/>
  <c r="C68" i="5" s="1"/>
  <c r="H69" i="5"/>
  <c r="I69" i="5" s="1"/>
  <c r="C69" i="5" s="1"/>
  <c r="H70" i="5"/>
  <c r="I70" i="5" s="1"/>
  <c r="C70" i="5" s="1"/>
  <c r="H71" i="5"/>
  <c r="I71" i="5" s="1"/>
  <c r="C71" i="5" s="1"/>
  <c r="H72" i="5"/>
  <c r="I72" i="5" s="1"/>
  <c r="C72" i="5" s="1"/>
  <c r="H73" i="5"/>
  <c r="I73" i="5" s="1"/>
  <c r="C73" i="5" s="1"/>
  <c r="H76" i="5"/>
  <c r="I76" i="5" s="1"/>
  <c r="C76" i="5" s="1"/>
  <c r="H77" i="5"/>
  <c r="I77" i="5" s="1"/>
  <c r="C77" i="5" s="1"/>
  <c r="H78" i="5"/>
  <c r="I78" i="5" s="1"/>
  <c r="C78" i="5" s="1"/>
  <c r="H79" i="5"/>
  <c r="I79" i="5" s="1"/>
  <c r="C79" i="5" s="1"/>
  <c r="H80" i="5"/>
  <c r="I80" i="5" s="1"/>
  <c r="C80" i="5" s="1"/>
  <c r="H81" i="5"/>
  <c r="I81" i="5" s="1"/>
  <c r="C81" i="5" s="1"/>
  <c r="H82" i="5"/>
  <c r="I82" i="5" s="1"/>
  <c r="C82" i="5" s="1"/>
  <c r="H83" i="5"/>
  <c r="I83" i="5" s="1"/>
  <c r="C83" i="5" s="1"/>
  <c r="H84" i="5"/>
  <c r="I84" i="5" s="1"/>
  <c r="C84" i="5" s="1"/>
  <c r="H85" i="5"/>
  <c r="I85" i="5" s="1"/>
  <c r="C85" i="5" s="1"/>
  <c r="H86" i="5"/>
  <c r="I86" i="5" s="1"/>
  <c r="C86" i="5" s="1"/>
  <c r="H87" i="5"/>
  <c r="I87" i="5" s="1"/>
  <c r="C87" i="5" s="1"/>
  <c r="H88" i="5"/>
  <c r="I88" i="5" s="1"/>
  <c r="C88" i="5" s="1"/>
  <c r="H89" i="5"/>
  <c r="I89" i="5" s="1"/>
  <c r="C89" i="5" s="1"/>
  <c r="H90" i="5"/>
  <c r="I90" i="5" s="1"/>
  <c r="C90" i="5" s="1"/>
  <c r="H91" i="5"/>
  <c r="I91" i="5" s="1"/>
  <c r="C91" i="5" s="1"/>
  <c r="H92" i="5"/>
  <c r="I92" i="5" s="1"/>
  <c r="C92" i="5" s="1"/>
  <c r="H51" i="5"/>
  <c r="I51" i="5" s="1"/>
  <c r="H52" i="5"/>
  <c r="I52" i="5" s="1"/>
  <c r="C52" i="5" s="1"/>
  <c r="H103" i="5"/>
  <c r="I103" i="5" s="1"/>
  <c r="C103" i="5" s="1"/>
  <c r="E62" i="5"/>
  <c r="E21" i="5" s="1"/>
  <c r="E74" i="5"/>
  <c r="E22" i="5" s="1"/>
  <c r="E93" i="5"/>
  <c r="E23" i="5" s="1"/>
  <c r="E101" i="5"/>
  <c r="E25" i="5" s="1"/>
  <c r="H30" i="5"/>
  <c r="I30" i="5" s="1"/>
  <c r="C30" i="5" s="1"/>
  <c r="H31" i="5"/>
  <c r="I31" i="5" s="1"/>
  <c r="C31" i="5" s="1"/>
  <c r="E53" i="5"/>
  <c r="E20" i="5" s="1"/>
  <c r="E24" i="5"/>
  <c r="E26" i="5"/>
  <c r="D53" i="5"/>
  <c r="D20" i="5" s="1"/>
  <c r="D62" i="5"/>
  <c r="D21" i="5" s="1"/>
  <c r="D74" i="5"/>
  <c r="D22" i="5" s="1"/>
  <c r="D93" i="5"/>
  <c r="D23" i="5" s="1"/>
  <c r="D24" i="5"/>
  <c r="D101" i="5"/>
  <c r="D25" i="5" s="1"/>
  <c r="D26" i="5"/>
  <c r="H34" i="5"/>
  <c r="I34" i="5" s="1"/>
  <c r="C34" i="5" s="1"/>
  <c r="H42" i="5"/>
  <c r="I42" i="5" s="1"/>
  <c r="C42" i="5" s="1"/>
  <c r="H41" i="5"/>
  <c r="I41" i="5" s="1"/>
  <c r="C41" i="5" s="1"/>
  <c r="H24" i="5" l="1"/>
  <c r="H21" i="5"/>
  <c r="I21" i="5" s="1"/>
  <c r="C21" i="5" s="1"/>
  <c r="E67" i="7"/>
  <c r="G67" i="7" s="1"/>
  <c r="E28" i="5"/>
  <c r="E32" i="5" s="1"/>
  <c r="F28" i="5"/>
  <c r="D28" i="5"/>
  <c r="D32" i="5" s="1"/>
  <c r="G28" i="5"/>
  <c r="G32" i="5" s="1"/>
  <c r="J15" i="7"/>
  <c r="J19" i="7"/>
  <c r="J18" i="7"/>
  <c r="J20" i="7"/>
  <c r="J11" i="7"/>
  <c r="C106" i="16" s="1"/>
  <c r="J13" i="7"/>
  <c r="J21" i="7"/>
  <c r="J12" i="7"/>
  <c r="J14" i="7"/>
  <c r="J17" i="7"/>
  <c r="J22" i="7"/>
  <c r="H26" i="5"/>
  <c r="I26" i="5" s="1"/>
  <c r="C26" i="5" s="1"/>
  <c r="H23" i="5"/>
  <c r="I23" i="5" s="1"/>
  <c r="C23" i="5" s="1"/>
  <c r="C154" i="13"/>
  <c r="G102" i="5"/>
  <c r="G104" i="5" s="1"/>
  <c r="G105" i="5" s="1"/>
  <c r="I24" i="5"/>
  <c r="C24" i="5" s="1"/>
  <c r="E102" i="5"/>
  <c r="E104" i="5" s="1"/>
  <c r="E105" i="5" s="1"/>
  <c r="H62" i="5"/>
  <c r="H20" i="5"/>
  <c r="H101" i="5"/>
  <c r="H74" i="5"/>
  <c r="H22" i="5"/>
  <c r="I22" i="5" s="1"/>
  <c r="C22" i="5" s="1"/>
  <c r="F102" i="5"/>
  <c r="F104" i="5" s="1"/>
  <c r="F105" i="5" s="1"/>
  <c r="I53" i="5"/>
  <c r="H53" i="5"/>
  <c r="C51" i="5"/>
  <c r="C53" i="5" s="1"/>
  <c r="C153" i="13"/>
  <c r="H25" i="5"/>
  <c r="I25" i="5" s="1"/>
  <c r="C25" i="5" s="1"/>
  <c r="C55" i="5"/>
  <c r="C62" i="5" s="1"/>
  <c r="I62" i="5"/>
  <c r="C93" i="5"/>
  <c r="I74" i="5"/>
  <c r="I93" i="5"/>
  <c r="H93" i="5"/>
  <c r="C65" i="5"/>
  <c r="C74" i="5" s="1"/>
  <c r="I96" i="5"/>
  <c r="D102" i="5"/>
  <c r="D104" i="5" s="1"/>
  <c r="D105" i="5" s="1"/>
  <c r="D127" i="16" l="1"/>
  <c r="O106" i="16"/>
  <c r="J43" i="7"/>
  <c r="E56" i="7"/>
  <c r="C18" i="13"/>
  <c r="C106" i="13"/>
  <c r="D127" i="13" s="1"/>
  <c r="C112" i="13"/>
  <c r="D134" i="13" s="1"/>
  <c r="F134" i="13" s="1"/>
  <c r="C25" i="9" s="1"/>
  <c r="C24" i="13"/>
  <c r="C23" i="13"/>
  <c r="C21" i="13"/>
  <c r="C20" i="13"/>
  <c r="C36" i="13"/>
  <c r="C35" i="13"/>
  <c r="C44" i="13"/>
  <c r="C45" i="13"/>
  <c r="C42" i="13"/>
  <c r="C41" i="13"/>
  <c r="C38" i="13"/>
  <c r="C39" i="13"/>
  <c r="P17" i="7"/>
  <c r="C30" i="13"/>
  <c r="C29" i="13"/>
  <c r="P18" i="7"/>
  <c r="C32" i="13"/>
  <c r="C33" i="13"/>
  <c r="P21" i="7"/>
  <c r="P11" i="7"/>
  <c r="P15" i="7"/>
  <c r="P20" i="7"/>
  <c r="P14" i="7"/>
  <c r="P19" i="7"/>
  <c r="P22" i="7"/>
  <c r="P12" i="7"/>
  <c r="P13" i="7"/>
  <c r="I20" i="5"/>
  <c r="H28" i="5"/>
  <c r="H32" i="5" s="1"/>
  <c r="I32" i="5" s="1"/>
  <c r="C32" i="5" s="1"/>
  <c r="C120" i="13"/>
  <c r="E59" i="7"/>
  <c r="E66" i="7" s="1"/>
  <c r="B13" i="9"/>
  <c r="H102" i="5"/>
  <c r="H104" i="5" s="1"/>
  <c r="H105" i="5" s="1"/>
  <c r="C96" i="5"/>
  <c r="C101" i="5" s="1"/>
  <c r="C102" i="5" s="1"/>
  <c r="C104" i="5" s="1"/>
  <c r="C105" i="5" s="1"/>
  <c r="I101" i="5"/>
  <c r="I102" i="5" s="1"/>
  <c r="I104" i="5" s="1"/>
  <c r="I105" i="5" s="1"/>
  <c r="B21" i="9"/>
  <c r="F32" i="5"/>
  <c r="C30" i="9"/>
  <c r="C152" i="16" l="1"/>
  <c r="F127" i="16"/>
  <c r="F141" i="16" s="1"/>
  <c r="F148" i="16" s="1"/>
  <c r="D141" i="16"/>
  <c r="D148" i="16" s="1"/>
  <c r="C156" i="16" s="1"/>
  <c r="F120" i="13"/>
  <c r="C23" i="9" s="1"/>
  <c r="G120" i="13"/>
  <c r="G141" i="13" s="1"/>
  <c r="G148" i="13" s="1"/>
  <c r="C26" i="9" s="1"/>
  <c r="E120" i="13"/>
  <c r="E141" i="13" s="1"/>
  <c r="P43" i="7"/>
  <c r="F127" i="13"/>
  <c r="C24" i="9" s="1"/>
  <c r="E68" i="7"/>
  <c r="G68" i="7" s="1"/>
  <c r="L152" i="16" s="1"/>
  <c r="G59" i="7"/>
  <c r="C20" i="5"/>
  <c r="C28" i="5" s="1"/>
  <c r="I28" i="5"/>
  <c r="C152" i="13"/>
  <c r="L157" i="16" l="1"/>
  <c r="E121" i="7"/>
  <c r="E103" i="7"/>
  <c r="G66" i="7"/>
  <c r="F141" i="13"/>
  <c r="F148" i="13" s="1"/>
  <c r="C27" i="9"/>
  <c r="D120" i="13"/>
  <c r="D141" i="13" s="1"/>
  <c r="D148" i="13" s="1"/>
  <c r="E148" i="13"/>
  <c r="C22" i="9" s="1"/>
  <c r="G103" i="7" l="1"/>
  <c r="F122" i="7"/>
  <c r="C155" i="16"/>
  <c r="C156" i="13"/>
  <c r="C15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elee</author>
  </authors>
  <commentList>
    <comment ref="E7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If Form 7895NTP is used, this number should match Column G, Line M1 on the form.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elee</author>
  </authors>
  <commentList>
    <comment ref="D120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1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2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3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4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5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42" authorId="1" shapeId="0" xr:uid="{00000000-0006-0000-0300-000007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3" authorId="1" shapeId="0" xr:uid="{00000000-0006-0000-0300-000008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4" authorId="1" shapeId="0" xr:uid="{00000000-0006-0000-0300-000009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5" authorId="1" shapeId="0" xr:uid="{00000000-0006-0000-0300-00000A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6" authorId="1" shapeId="0" xr:uid="{00000000-0006-0000-0300-00000B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7" authorId="1" shapeId="0" xr:uid="{00000000-0006-0000-0300-00000C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elee</author>
  </authors>
  <commentList>
    <comment ref="D120" authorId="0" shapeId="0" xr:uid="{B768A56A-EEB1-4E23-BFD9-C72983242199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1" authorId="0" shapeId="0" xr:uid="{B16145E8-B06B-4167-9076-E36128AD405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2" authorId="0" shapeId="0" xr:uid="{74F50149-F2CF-4B7E-8753-4B387F42EDD2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3" authorId="0" shapeId="0" xr:uid="{A145D509-79AD-4F4B-85AA-526A895FD4E4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4" authorId="0" shapeId="0" xr:uid="{9E2F9A3A-02CA-4AA6-9AA4-5D098FD128D8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5" authorId="0" shapeId="0" xr:uid="{1E674898-9EF5-445E-912B-230446A704FF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42" authorId="1" shapeId="0" xr:uid="{527FDE26-5990-41E5-B05C-A98C15A4234B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3" authorId="1" shapeId="0" xr:uid="{A819C903-672A-4224-A1EA-7080701B5297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4" authorId="1" shapeId="0" xr:uid="{2DCA917C-2394-413A-A51C-D252DA5B14BD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5" authorId="1" shapeId="0" xr:uid="{CB43B84D-157A-4CBE-BC89-0F67786A7DC6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6" authorId="1" shapeId="0" xr:uid="{2D6E3F0D-3983-4824-8535-9049F66517DE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7" authorId="1" shapeId="0" xr:uid="{6ED67D1A-DF88-4579-ABC8-AEA4F988FABB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</commentList>
</comments>
</file>

<file path=xl/sharedStrings.xml><?xml version="1.0" encoding="utf-8"?>
<sst xmlns="http://schemas.openxmlformats.org/spreadsheetml/2006/main" count="741" uniqueCount="448">
  <si>
    <t>TOTAL</t>
  </si>
  <si>
    <t>B.  DIRECT SERVICES</t>
  </si>
  <si>
    <t>E.  PROFESSIONAL &amp; SPECIAL SERVICES</t>
  </si>
  <si>
    <t>F.  TRANSPORTATION</t>
  </si>
  <si>
    <t>G.  INDIRECT COSTS</t>
  </si>
  <si>
    <t>DRUG MEDI-CAL PROGRAM COST SUMMARY</t>
  </si>
  <si>
    <t>COUNTY</t>
  </si>
  <si>
    <t>CONTRACTOR</t>
  </si>
  <si>
    <t>CONTRACT PERIOD</t>
  </si>
  <si>
    <t>A</t>
  </si>
  <si>
    <t>B</t>
  </si>
  <si>
    <t>C</t>
  </si>
  <si>
    <t>D</t>
  </si>
  <si>
    <t>E</t>
  </si>
  <si>
    <t>PRIVATE</t>
  </si>
  <si>
    <t xml:space="preserve">                            CATEGORIES  </t>
  </si>
  <si>
    <t>PROGRAM</t>
  </si>
  <si>
    <t>PAY</t>
  </si>
  <si>
    <t>MEDI-CAL</t>
  </si>
  <si>
    <t>FUNDED</t>
  </si>
  <si>
    <t xml:space="preserve">A.  PERSONNEL SERVICES                                                                                                         </t>
  </si>
  <si>
    <t>C.  EQUIPMENT MATERIALS &amp; SUPPLIES</t>
  </si>
  <si>
    <t>D.  OTHER OPERATING EXPENSES</t>
  </si>
  <si>
    <t xml:space="preserve">    TOTAL GROSS COSTS</t>
  </si>
  <si>
    <t xml:space="preserve">    REVENUES</t>
  </si>
  <si>
    <t>I.  INSURANCE, MEDICARE, &amp; OTHER THIRD PARTY</t>
  </si>
  <si>
    <t xml:space="preserve">    UNITS OF SERVICE</t>
  </si>
  <si>
    <t xml:space="preserve">                                                                                                                             </t>
  </si>
  <si>
    <t>PERSONNEL SERVICES</t>
  </si>
  <si>
    <t xml:space="preserve">  Salaries &amp; Wages                                                                                                             </t>
  </si>
  <si>
    <t xml:space="preserve">  Employee Benefits                                                                                                            </t>
  </si>
  <si>
    <t xml:space="preserve">  TOTAL PERSONNEL SERVICES                                                                                                     </t>
  </si>
  <si>
    <t>DIRECT SERVICES</t>
  </si>
  <si>
    <t xml:space="preserve">  Clothing &amp; Personal Supplies</t>
  </si>
  <si>
    <t xml:space="preserve">  Food                                                                                                                         </t>
  </si>
  <si>
    <t xml:space="preserve">  Laundry Services &amp; Supplies</t>
  </si>
  <si>
    <t xml:space="preserve">  Pharmaceutical                                                                                                               </t>
  </si>
  <si>
    <t xml:space="preserve">  Other (Specify)</t>
  </si>
  <si>
    <t xml:space="preserve">  SUBTOTAL DIRECT SERVICES</t>
  </si>
  <si>
    <t>EQUIPMENT, MATERIALS &amp; SUPPLIES</t>
  </si>
  <si>
    <t xml:space="preserve">  Depreciation-Equipment                                                                                                       </t>
  </si>
  <si>
    <t xml:space="preserve">  Maintenance-Equipment                                                                                                        </t>
  </si>
  <si>
    <t xml:space="preserve">  Medical, Dental, and Labratory Supplies</t>
  </si>
  <si>
    <t xml:space="preserve">  Membership Dues                                                                                                              </t>
  </si>
  <si>
    <t xml:space="preserve">  Rents &amp; Leases Equipment                                                                                                     </t>
  </si>
  <si>
    <t xml:space="preserve">  Small Tools &amp; Instruments                                                                                                    </t>
  </si>
  <si>
    <t xml:space="preserve">  Training                                                                                                                     </t>
  </si>
  <si>
    <t xml:space="preserve">  SUBTOTAL EQUIPMENT, MATERIALS &amp; SUPPLIES</t>
  </si>
  <si>
    <t>OTHER OPERATING EXPENSES</t>
  </si>
  <si>
    <t xml:space="preserve">  Communications                                                                                                               </t>
  </si>
  <si>
    <t xml:space="preserve">  Depreciation-Structures &amp; Improvements</t>
  </si>
  <si>
    <t xml:space="preserve">  Household Expenses                                                                                                           </t>
  </si>
  <si>
    <t xml:space="preserve">  Insurance                                                                                                                    </t>
  </si>
  <si>
    <t xml:space="preserve">  Interest Expense                                                                                                             </t>
  </si>
  <si>
    <t xml:space="preserve">  Leased Property Maintenance, Structures Improvements &amp; Grounds</t>
  </si>
  <si>
    <t xml:space="preserve">  Maintenance-Structures, Improvements &amp; Grounds</t>
  </si>
  <si>
    <t xml:space="preserve">  Miscellaneous Expense                                                                                                        </t>
  </si>
  <si>
    <t xml:space="preserve">  Office Expense                                                                                                               </t>
  </si>
  <si>
    <t xml:space="preserve">  Publications and Legal Notices</t>
  </si>
  <si>
    <t xml:space="preserve">  Rents &amp; Leases-Land, Structures &amp; Improvements</t>
  </si>
  <si>
    <t xml:space="preserve">  Taxes &amp; Licenses                                                                                                             </t>
  </si>
  <si>
    <t xml:space="preserve">  Drug Screenings &amp; Other Testing</t>
  </si>
  <si>
    <t xml:space="preserve">  Utilities                                                                                                                    </t>
  </si>
  <si>
    <t xml:space="preserve">  SUBTOTAL OTHER OPERATING EXPENSES</t>
  </si>
  <si>
    <t>PROFESSIONAL &amp; SPECIAL SERVICES</t>
  </si>
  <si>
    <t>TRANSPORTATION</t>
  </si>
  <si>
    <t xml:space="preserve">  Transportation                                                                                                               </t>
  </si>
  <si>
    <t xml:space="preserve">  Travel                                                                                                                       </t>
  </si>
  <si>
    <t xml:space="preserve">  Gas, Oil, &amp; Maintenance - Vehicles</t>
  </si>
  <si>
    <t xml:space="preserve">  Rents &amp; Leases-Vehicles                                                                                                      </t>
  </si>
  <si>
    <t xml:space="preserve">  Depreciation-Vehicles                                                                                                        </t>
  </si>
  <si>
    <t xml:space="preserve">  SUBTOTAL TRANSPORTATION</t>
  </si>
  <si>
    <t xml:space="preserve">  TOTAL NONPERSONNEL                                                                                                           </t>
  </si>
  <si>
    <t>PROVIDER TOTAL</t>
  </si>
  <si>
    <t>OVERALL TOTAL</t>
  </si>
  <si>
    <t>MAINTENANCE</t>
  </si>
  <si>
    <t>DETOX</t>
  </si>
  <si>
    <t>L.  FACE TO FACE VISITS (NALTREXONE ONLY)</t>
  </si>
  <si>
    <t>T.  COST PER UNIT OF SERVICE (UNITS) (NALTREXONE ONLY)</t>
  </si>
  <si>
    <t>F</t>
  </si>
  <si>
    <t>G</t>
  </si>
  <si>
    <t>NARCOTIC TREATMENT PROGRAM</t>
  </si>
  <si>
    <t>County Contract Submission</t>
  </si>
  <si>
    <t>COUNTY:</t>
  </si>
  <si>
    <t>PROVIDER:</t>
  </si>
  <si>
    <t>UNIT OF SERVICE RATE</t>
  </si>
  <si>
    <t>Total Daily Rate</t>
  </si>
  <si>
    <t>Daily Dose - Methadone</t>
  </si>
  <si>
    <t>Individual Counseling @ 10 min.</t>
  </si>
  <si>
    <t>Group Counseling @ 10 min.</t>
  </si>
  <si>
    <t>Final UOS</t>
  </si>
  <si>
    <t>Provider Reimb.</t>
  </si>
  <si>
    <t>Total Reimb.</t>
  </si>
  <si>
    <t>GRAND TOTAL</t>
  </si>
  <si>
    <t>M1. NTP - Methadone Doses</t>
  </si>
  <si>
    <t>M3. NTP - LAAM Doses</t>
  </si>
  <si>
    <t xml:space="preserve">    NET COSTS (GROSS COSTS LESS LINES H,I)</t>
  </si>
  <si>
    <t>UNIT OF SERVICE INFORMATION</t>
  </si>
  <si>
    <t>DMC #:</t>
  </si>
  <si>
    <t>REPORT OF EXPENDITURES AND REVENUES</t>
  </si>
  <si>
    <t>SUMMARY</t>
  </si>
  <si>
    <t>COMPARISON OF FUNDING AND UNIT INFORMATION</t>
  </si>
  <si>
    <t>PROVIDER NAME:</t>
  </si>
  <si>
    <t>PROVIDER DMC NUMBER:</t>
  </si>
  <si>
    <t>Item for Review</t>
  </si>
  <si>
    <t>Form 7895</t>
  </si>
  <si>
    <t>Fiscal Detail Pages</t>
  </si>
  <si>
    <t>DMC FUNDING AND UNIT INFORMATION</t>
  </si>
  <si>
    <t>DMC Methadone Doses</t>
  </si>
  <si>
    <t>DMC Individual Counseling Units</t>
  </si>
  <si>
    <t>DMC Group Counseling Units</t>
  </si>
  <si>
    <t>PROVIDER RATE INFORMATION</t>
  </si>
  <si>
    <t>Service</t>
  </si>
  <si>
    <t>DETAIL</t>
  </si>
  <si>
    <t xml:space="preserve">This form must be completed to provide adequate cost data (refer to 42 CFR 413.24 and 45 CFR 96.30).  </t>
  </si>
  <si>
    <t>The detail of the service provider's costs must be identified on this form in the appropriate cost categories provided below.</t>
  </si>
  <si>
    <t>Insurance - Line 85</t>
  </si>
  <si>
    <t>Total Units</t>
  </si>
  <si>
    <t>Data Entry</t>
  </si>
  <si>
    <t>Reg DMC</t>
  </si>
  <si>
    <t>Minor Consent</t>
  </si>
  <si>
    <t>Reimbursement</t>
  </si>
  <si>
    <t>Net Reimbursement</t>
  </si>
  <si>
    <t>Final Amount</t>
  </si>
  <si>
    <t>Federal Share</t>
  </si>
  <si>
    <t>County Share</t>
  </si>
  <si>
    <t>NET DOLLAR AMOUNT</t>
  </si>
  <si>
    <t>DEPARTMENT OF HEALTH CARE SERVICES</t>
  </si>
  <si>
    <t xml:space="preserve">DMC Total Costs                  </t>
  </si>
  <si>
    <t>Non DMC / PUBLIC</t>
  </si>
  <si>
    <t>Non DMC FUNDING AND UNIT INFORMATION</t>
  </si>
  <si>
    <t>Non DMC Total Costs</t>
  </si>
  <si>
    <t>Non DMC Methadone Doses</t>
  </si>
  <si>
    <t>Non DMC Individual Counseling</t>
  </si>
  <si>
    <t>Non DMC Group Counseling</t>
  </si>
  <si>
    <t>Unit Description</t>
  </si>
  <si>
    <t>Denied Units</t>
  </si>
  <si>
    <t>Individual Counseling</t>
  </si>
  <si>
    <t>Group Counseling</t>
  </si>
  <si>
    <t>Dosing - Methadone</t>
  </si>
  <si>
    <t>Approved Units</t>
  </si>
  <si>
    <t>SUMMARY 
# UNITS OF SERVICE</t>
  </si>
  <si>
    <t>DMC by Grant Type</t>
  </si>
  <si>
    <t>DMC Reimbursement Amount</t>
  </si>
  <si>
    <t>County:</t>
  </si>
  <si>
    <t>DMC #</t>
  </si>
  <si>
    <t>Provider:</t>
  </si>
  <si>
    <t>DMC Program Amounts</t>
  </si>
  <si>
    <t>Fund Line No.</t>
  </si>
  <si>
    <t>200-b</t>
  </si>
  <si>
    <t>101a-b</t>
  </si>
  <si>
    <t>200-c</t>
  </si>
  <si>
    <t>200-f</t>
  </si>
  <si>
    <t>101a-f</t>
  </si>
  <si>
    <t>200-g</t>
  </si>
  <si>
    <t>101a-g</t>
  </si>
  <si>
    <t>200-k</t>
  </si>
  <si>
    <t>101a-k</t>
  </si>
  <si>
    <t>200-n</t>
  </si>
  <si>
    <t>101a-n</t>
  </si>
  <si>
    <t>By Program - Fees / DMC Share of Cost</t>
  </si>
  <si>
    <t>85</t>
  </si>
  <si>
    <t>By Program - Insurance</t>
  </si>
  <si>
    <t>101a-mc</t>
  </si>
  <si>
    <t>101a-cw</t>
  </si>
  <si>
    <t>CalWorks</t>
  </si>
  <si>
    <t>Insurance</t>
  </si>
  <si>
    <t>Individual UOS</t>
  </si>
  <si>
    <t>Group UOS</t>
  </si>
  <si>
    <t>Dosing UOS</t>
  </si>
  <si>
    <t>Revenue / DMC Share of Cost</t>
  </si>
  <si>
    <t>Revenue/ DMC Share of Cost</t>
  </si>
  <si>
    <t>PROVIDER NUMBER:</t>
  </si>
  <si>
    <t>FOR NARCOTIC TREATMENT PROGRAMS (NON-PERINATAL)</t>
  </si>
  <si>
    <t>(b) Funding Line: 101a-mc
Program Code 92 - BHS funds required</t>
  </si>
  <si>
    <t>(c) Funding Line: 101a-cw
Program Code 87 BHS - funds required</t>
  </si>
  <si>
    <t>DMC NO.</t>
  </si>
  <si>
    <t>PROVIDER NO.</t>
  </si>
  <si>
    <t>DRUG</t>
  </si>
  <si>
    <t>TOTAL DMC/</t>
  </si>
  <si>
    <t>H.  PARTICIPANT FEES (SHARE OF COST)</t>
  </si>
  <si>
    <t>NARCOTIC TREATMENT PROGRAM (NON-PERINATAL SERVICES)</t>
  </si>
  <si>
    <t>PROVIDER #:</t>
  </si>
  <si>
    <t>Non-Perinatal Services</t>
  </si>
  <si>
    <t>Total units (UOS) denied for DMC reimbursement</t>
  </si>
  <si>
    <t>Total Approved Units</t>
  </si>
  <si>
    <t>PROVIDER #</t>
  </si>
  <si>
    <t>DMC BHS 100% - Minor Consent Clients</t>
  </si>
  <si>
    <t>DMC Fed 100% - Refugee</t>
  </si>
  <si>
    <t>DMC Fed 65% T19 - BCCTP</t>
  </si>
  <si>
    <t>DMC Fed 65% T21 - Pregnancy Only</t>
  </si>
  <si>
    <t>DMC Fed 65% T21 - ACA Pregnant Women</t>
  </si>
  <si>
    <t>REG</t>
  </si>
  <si>
    <t>MC</t>
  </si>
  <si>
    <t>RRP</t>
  </si>
  <si>
    <t>BCCTP</t>
  </si>
  <si>
    <t>AWPO</t>
  </si>
  <si>
    <t>CWTCVAPTV</t>
  </si>
  <si>
    <t>HPE</t>
  </si>
  <si>
    <t>ICUA19</t>
  </si>
  <si>
    <t>PAOCRT19</t>
  </si>
  <si>
    <t>PWT19</t>
  </si>
  <si>
    <t>PWT21</t>
  </si>
  <si>
    <t>CHIPSITA19</t>
  </si>
  <si>
    <t>DMC Fed 50% T19 - Regular</t>
  </si>
  <si>
    <t>DMC BHS 50% - Regular</t>
  </si>
  <si>
    <t>DMC Fed 100%  - Refugee</t>
  </si>
  <si>
    <t>DMC BHS 100% Minor Consent Clients</t>
  </si>
  <si>
    <t>DMC BHS 100% CalWorks Trafficking Victim</t>
  </si>
  <si>
    <t xml:space="preserve">Aid Code Group </t>
  </si>
  <si>
    <t>DMC BHS 100% - CalWorks Trafficking Victim</t>
  </si>
  <si>
    <t>DMC Fed 50% T19 - ACA Infants/Children &lt; age 19</t>
  </si>
  <si>
    <t>DMC Fed 50% T19 - ACA Parents/Other Caretaker</t>
  </si>
  <si>
    <t xml:space="preserve">DMC Fed 50% T19 - ACA Pregnant Women </t>
  </si>
  <si>
    <t>DMC Fed 65% T21 - ACA CHIP</t>
  </si>
  <si>
    <t>DMC Fed 50% T19 - Hospital Presumptive Eligibility</t>
  </si>
  <si>
    <t>CONTRACT PERIOD:</t>
  </si>
  <si>
    <t>Insurance - T19/T21</t>
  </si>
  <si>
    <t>Share of Cost - T19/T21</t>
  </si>
  <si>
    <t>Share of Cost - non-T19/T21 (Minor Consent)</t>
  </si>
  <si>
    <t>Share of Cost - non-T19/T21(CalWorks)</t>
  </si>
  <si>
    <t>Insurance - non-T19/T21 (Minor Consent)</t>
  </si>
  <si>
    <t>Insurance - non-T19/T21(CalWorks)</t>
  </si>
  <si>
    <t>Non-T19/T21 Minor Consent</t>
  </si>
  <si>
    <t>Non-T19/21 CalWorks</t>
  </si>
  <si>
    <t>Final Approved UOS</t>
  </si>
  <si>
    <t>Fees (Share of Costs) - Line 84</t>
  </si>
  <si>
    <t>NTP - Non Perinatal</t>
  </si>
  <si>
    <t>Less SOC/Ins.</t>
  </si>
  <si>
    <t>Net Reimb.</t>
  </si>
  <si>
    <t>Approved UOS
Title 19/21</t>
  </si>
  <si>
    <t>Approved 
Minor Consent Non-Title 19/21</t>
  </si>
  <si>
    <t>Approved 
CalWorks 
Non-Title 19/21</t>
  </si>
  <si>
    <t>Group
 Counseling</t>
  </si>
  <si>
    <t>Dosing -
 Methadone</t>
  </si>
  <si>
    <t>Group 
Counseling</t>
  </si>
  <si>
    <t>Individual 
Counseling</t>
  </si>
  <si>
    <t>Funding Source per Aid Code Grouping/Grant Type</t>
  </si>
  <si>
    <t>DMC BHS 35% - BCCTP</t>
  </si>
  <si>
    <t>DMC BHS 50% - Hospital Presumptive Eligibility</t>
  </si>
  <si>
    <t xml:space="preserve">DMC Fed 50 T19 - ACA Pregnant Women </t>
  </si>
  <si>
    <t>DMC Fed 65% - ACA CHIP</t>
  </si>
  <si>
    <t>DMC BHS 35% - Pregnancy Only</t>
  </si>
  <si>
    <t xml:space="preserve">FINAL DOLLAR AMOUNT </t>
  </si>
  <si>
    <t xml:space="preserve">COST REPORT APPLICATION FUNDING WORKSHEET </t>
  </si>
  <si>
    <t>Form 7990/FL Info</t>
  </si>
  <si>
    <t>Share of Cost</t>
  </si>
  <si>
    <t>102a-d</t>
  </si>
  <si>
    <t>DMC Fed 88% T21 - MCHIP Healthy Families Program Transition</t>
  </si>
  <si>
    <t>102a-e</t>
  </si>
  <si>
    <t>202-d</t>
  </si>
  <si>
    <t xml:space="preserve">Indirect Costs                                                                                                               </t>
  </si>
  <si>
    <t>202-e</t>
  </si>
  <si>
    <t>102a-h</t>
  </si>
  <si>
    <t>202-h</t>
  </si>
  <si>
    <t xml:space="preserve">DMC Fed 88% T21 - MCHIP Targeted Low Income Children </t>
  </si>
  <si>
    <t>102a-m</t>
  </si>
  <si>
    <t>202-m</t>
  </si>
  <si>
    <t>DMC Fed 88% T21 - ACA MCHIP Infants/Children &lt; 19</t>
  </si>
  <si>
    <t>DMC SGF 12% - ACA MCHIP Infants/Children &lt; 19</t>
  </si>
  <si>
    <t>102a-r</t>
  </si>
  <si>
    <t>202-r</t>
  </si>
  <si>
    <t>DMC Fed 88% T21 - MCHIP Hospital Presumptive Eligibility</t>
  </si>
  <si>
    <t>DMC Fed 88% T21 - MCHIPE</t>
  </si>
  <si>
    <t>DMC Fed 88% T21 - Healthy Families Program Transition MCHIP</t>
  </si>
  <si>
    <t>DMC Fed 88% T21 - MCHIP Targeted Low Income Children</t>
  </si>
  <si>
    <t>DMC Fed 88% T21 - Hospital Presumptive Eligibility MCHIP</t>
  </si>
  <si>
    <t>MCHIPE</t>
  </si>
  <si>
    <t>HPEMCHIPE</t>
  </si>
  <si>
    <t>TLICE</t>
  </si>
  <si>
    <t>HFE</t>
  </si>
  <si>
    <t>MCHIPICUA19E</t>
  </si>
  <si>
    <t>DMC SGF 100% T19 - Regular for Undocumented Individuals &lt; age 19</t>
  </si>
  <si>
    <t>REGSB75</t>
  </si>
  <si>
    <t>DMC SGF 100% T21 - MCHIP for SB 75</t>
  </si>
  <si>
    <t>MCHIPSB75</t>
  </si>
  <si>
    <t>DMC SGF 100% T19 - Targeted Low Income Children for Undocumented Individuals &lt; age 19</t>
  </si>
  <si>
    <t>TLICSB75</t>
  </si>
  <si>
    <t>DMC SGF 100% T19 - ACA Infants/Children &lt; age 19</t>
  </si>
  <si>
    <t>ICUA19SB75</t>
  </si>
  <si>
    <t>DMC SGF 100% T19 - ACA Parents/Other Caretakers for Undocumented Individuals &lt; age 19</t>
  </si>
  <si>
    <t>PAOCRT19SB75</t>
  </si>
  <si>
    <t>DMC SGF 100% T19 - ACA Pregnant Women for Undocumented Individuals &lt; age 19</t>
  </si>
  <si>
    <t>PWT19SB75</t>
  </si>
  <si>
    <t>204-b</t>
  </si>
  <si>
    <t>DMC SGF 100% T19 - Regular SB 75</t>
  </si>
  <si>
    <t>204-d</t>
  </si>
  <si>
    <t>204-h</t>
  </si>
  <si>
    <t>DMC SGF 100% T19 - Targeted Low Income SB 75</t>
  </si>
  <si>
    <t>204-n</t>
  </si>
  <si>
    <t>DMC SGF 100% T19 - ACA Infants/Children &lt; age 19 SB 75</t>
  </si>
  <si>
    <t>204-t</t>
  </si>
  <si>
    <t>DMC SGF 100% T19 - ACA Parents/Other Caretakers for SB 75</t>
  </si>
  <si>
    <t>204-v</t>
  </si>
  <si>
    <t>DMC SGF 100% T19 - ACA Pregnant Women for SB 75</t>
  </si>
  <si>
    <t>SGF Share</t>
  </si>
  <si>
    <t>M1c. NTP - Naloxone Doses</t>
  </si>
  <si>
    <t>M1b. NTP - Disulfiram Doses</t>
  </si>
  <si>
    <t>M1a. NTP - Buprenorphine Doses</t>
  </si>
  <si>
    <t>Dosing - Buprenorphine</t>
  </si>
  <si>
    <t>Dosing - Disulfiram</t>
  </si>
  <si>
    <t>Dosing - Naloxone</t>
  </si>
  <si>
    <t>M6. NTP - Individual Counseling 10 minute units</t>
  </si>
  <si>
    <t>M7. NTP - Group Counseling 10 minute units</t>
  </si>
  <si>
    <t>Dosing 
Methadone</t>
  </si>
  <si>
    <t>Dosing
Buprenorphine</t>
  </si>
  <si>
    <t>Dosing
Disulfiram</t>
  </si>
  <si>
    <t>Dosing
Naloxone</t>
  </si>
  <si>
    <t>84</t>
  </si>
  <si>
    <t>Funding Line: 200-b to 200-y, 202-d to 202-s, 206-i, &amp; 206-y
Program Codes 97, 98, 99
Regular DMC 
Total Federal Share - T19/T21</t>
  </si>
  <si>
    <t>(a) Funding Line: 101a-b to 101a-x;
Program Codes 97, 98, 99 - BHS match (required) funds</t>
  </si>
  <si>
    <t>(d) Funding Line: 102a-d to 102a-s; 204-b to 204-v, 103a-i, &amp; 103a-y
Program Codes 97, 98, 99 - SGF match (required) funds</t>
  </si>
  <si>
    <t>Total county match funds    (a+b+c+d)</t>
  </si>
  <si>
    <t>DRUG MEDI-CAL ORGANIZED DELIVERY SYSTEM FISCAL DETAIL</t>
  </si>
  <si>
    <t>* Standard rate for provider reimbursement is the Uniform Statewide Maximum Reimbursement (USMR) rate</t>
  </si>
  <si>
    <t>Standard Rate* and Interim Rate</t>
  </si>
  <si>
    <t>Form 7990</t>
  </si>
  <si>
    <t>DMC Fed 95% T19 - Low Income Health Program 95/5</t>
  </si>
  <si>
    <t>LIHP 95/5</t>
  </si>
  <si>
    <t>NEPNA1964 95/5</t>
  </si>
  <si>
    <t>DMC Fed 95% - Adults Newly Eligible Aged 19-64 95/5</t>
  </si>
  <si>
    <t>DMC Fed 88% T21 - Medi-Cal Access Program</t>
  </si>
  <si>
    <t>MCAP</t>
  </si>
  <si>
    <t>PAOCRT21</t>
  </si>
  <si>
    <t>DMC Fed 65% T21 - MCHIP ACA Parents/Other Caretakers</t>
  </si>
  <si>
    <t>202-j</t>
  </si>
  <si>
    <t>102a-j</t>
  </si>
  <si>
    <t>DMC BHS 12% - Medi-Cal Access Program</t>
  </si>
  <si>
    <t>DMC Fed 65% T21 - ACA MCHIP Parents/Other Caretakers</t>
  </si>
  <si>
    <t>200-p</t>
  </si>
  <si>
    <t>101a-p</t>
  </si>
  <si>
    <t>Minor Consent Program - Program Code 272</t>
  </si>
  <si>
    <t>CalWorks Program - Program Code 274</t>
  </si>
  <si>
    <t>FY 2017-18</t>
  </si>
  <si>
    <t>NNECCRC</t>
  </si>
  <si>
    <t>NECCRC 95/5</t>
  </si>
  <si>
    <t>NECCRC 94/6</t>
  </si>
  <si>
    <t>DMC SGF 100% T21 - ACA MCHIP Infants/Children &lt; age 19 for SB 75</t>
  </si>
  <si>
    <t>MCHIPICUA19SB75</t>
  </si>
  <si>
    <t>LIHP 94/6</t>
  </si>
  <si>
    <t>NEPNA1964 94/6</t>
  </si>
  <si>
    <t>202-pa</t>
  </si>
  <si>
    <t>102-pa</t>
  </si>
  <si>
    <t>219-pa</t>
  </si>
  <si>
    <t>119a-pa</t>
  </si>
  <si>
    <t>219-i</t>
  </si>
  <si>
    <t>DMC Fed 94% T19 - Low Income Health Program 94/6</t>
  </si>
  <si>
    <t>119a-i</t>
  </si>
  <si>
    <t>DMC BHS 6% T19 - Low Income Health Program 94/6</t>
  </si>
  <si>
    <t>219-y</t>
  </si>
  <si>
    <t>DMC Fed 94% - Adults Newly Eligible Aged 19-64 94/6</t>
  </si>
  <si>
    <t>118a-y</t>
  </si>
  <si>
    <t>DMC BHS 6% - Adults Newly Eligible Aged 19-64 94/6</t>
  </si>
  <si>
    <t>204-r</t>
  </si>
  <si>
    <t xml:space="preserve">DMC SGF 50% - ACA Parent/Other Caretaker </t>
  </si>
  <si>
    <t xml:space="preserve">DMC SGF 50% - ACA Pregnant Women </t>
  </si>
  <si>
    <t xml:space="preserve">DMC SGF 35% - ACA Pregnant Women </t>
  </si>
  <si>
    <t>DMC SGF 35% - ACA CHIP</t>
  </si>
  <si>
    <t>DMC SGF 50% - ACA Infants/Children &lt; age 19</t>
  </si>
  <si>
    <t>206-t</t>
  </si>
  <si>
    <t>103a-t</t>
  </si>
  <si>
    <t>206-v</t>
  </si>
  <si>
    <t>13a-v</t>
  </si>
  <si>
    <t>206-w</t>
  </si>
  <si>
    <t>103a-w</t>
  </si>
  <si>
    <t>206-x</t>
  </si>
  <si>
    <t>103a-x</t>
  </si>
  <si>
    <t>DMC BHS 12% - MCHIPE</t>
  </si>
  <si>
    <t>DMC BHS 12% - MCHIP Healthy Families Program Transition</t>
  </si>
  <si>
    <t xml:space="preserve">DMC BHS 12% - MCHIP Targeted Low Income Children </t>
  </si>
  <si>
    <t>DMC BHS 12% - MCHIP Hospital Presumptive Eligibility</t>
  </si>
  <si>
    <t>206-s</t>
  </si>
  <si>
    <t>103a-s</t>
  </si>
  <si>
    <t>DMC SGF 35% - ACA MCHIP Parents/Other Caretakers</t>
  </si>
  <si>
    <t>209-i</t>
  </si>
  <si>
    <t>104a-i</t>
  </si>
  <si>
    <t>DMC BHS 5% T19 - Low Income Health Program 95/5</t>
  </si>
  <si>
    <t>209-y</t>
  </si>
  <si>
    <t>104a-y</t>
  </si>
  <si>
    <t>DMC BHS 5% - Adults Newly Eligible Aged 19-64 95/5</t>
  </si>
  <si>
    <t xml:space="preserve"> </t>
  </si>
  <si>
    <t>DMC Fed 50% T19 - Not Newly Eligible County Compassionate Release Citizen</t>
  </si>
  <si>
    <t>DMC BHS 50% - Not Newly Eligible County Compassionate Release Citizen</t>
  </si>
  <si>
    <t>DMC Fed 95% T19 - Newly Eligible County Compassionate Release Citizen</t>
  </si>
  <si>
    <t>DMC BHS 5% T19 - Newly Eligible County Compassionate Release Citizen</t>
  </si>
  <si>
    <t>DMC Fed 94% T19 - Newly Eligible County Compassionate Release Citizen</t>
  </si>
  <si>
    <t>DMC BHS 6% T19 - Newly Eligible County Compassionate Release Citizen</t>
  </si>
  <si>
    <r>
      <t xml:space="preserve">DMC Fed 94% T19 - Adults Newly Eligible Aged 19-64  - </t>
    </r>
    <r>
      <rPr>
        <sz val="9"/>
        <color rgb="FFFF0000"/>
        <rFont val="Arial"/>
        <family val="2"/>
      </rPr>
      <t>Effective 1/1/2018 - 12/1/2018</t>
    </r>
  </si>
  <si>
    <r>
      <t xml:space="preserve">DMC Fed 95% T19 - Adults Newly Eligible Aged 19-64 - </t>
    </r>
    <r>
      <rPr>
        <sz val="9"/>
        <color rgb="FFFF0000"/>
        <rFont val="Arial"/>
        <family val="2"/>
      </rPr>
      <t>Effective 1/1/2017 - 12/1/2017</t>
    </r>
  </si>
  <si>
    <r>
      <t xml:space="preserve">DMC Fed 94% T19 - Low Income Health Program   - </t>
    </r>
    <r>
      <rPr>
        <sz val="9"/>
        <color rgb="FFFF0000"/>
        <rFont val="Arial"/>
        <family val="2"/>
      </rPr>
      <t>Effective 1/1/2018 - 12/1/2018</t>
    </r>
  </si>
  <si>
    <r>
      <t xml:space="preserve">DMC Fed 95% T19 - Low Income Health Program - </t>
    </r>
    <r>
      <rPr>
        <sz val="9"/>
        <color rgb="FFFF0000"/>
        <rFont val="Arial"/>
        <family val="2"/>
      </rPr>
      <t>Effective 1/1/2017 - 12/1/2017</t>
    </r>
  </si>
  <si>
    <r>
      <t xml:space="preserve">DMC Fed 94% T19 - Newly Eligible County Compassionate Release Citizen - </t>
    </r>
    <r>
      <rPr>
        <sz val="9"/>
        <color rgb="FFFF0000"/>
        <rFont val="Arial"/>
        <family val="2"/>
      </rPr>
      <t>Effective 1/1/2018 - 12/1/2018</t>
    </r>
  </si>
  <si>
    <r>
      <t>DMC Fed 95% T19 - Newly Eligible County Compassionate Release Citizen -</t>
    </r>
    <r>
      <rPr>
        <sz val="9"/>
        <color rgb="FFFF0000"/>
        <rFont val="Arial"/>
        <family val="2"/>
      </rPr>
      <t xml:space="preserve"> Effective 1/1/2017 - 12/1/2017</t>
    </r>
  </si>
  <si>
    <t xml:space="preserve">COUNTY OF LOS ANGELES - DEPARTMENT OF PUBLIC HEALTH </t>
  </si>
  <si>
    <t xml:space="preserve">SUBSTANCE ABUSE PREVENTION AND CONTROL     </t>
  </si>
  <si>
    <t>COST REPORT FOR CONTRACTED SERVICES</t>
  </si>
  <si>
    <t>DRUG MEDI-CAL FUNDED</t>
  </si>
  <si>
    <t>Type of Submission</t>
  </si>
  <si>
    <t>NTP - Perinatal</t>
  </si>
  <si>
    <t>x</t>
  </si>
  <si>
    <t>Original</t>
  </si>
  <si>
    <t>Amended</t>
  </si>
  <si>
    <t>Contract Agency Legal Name:</t>
  </si>
  <si>
    <t>D.B.A.</t>
  </si>
  <si>
    <t>Facility Address:</t>
  </si>
  <si>
    <t>Contract Number:</t>
  </si>
  <si>
    <t>Contract Term:</t>
  </si>
  <si>
    <t xml:space="preserve">  Provider 4-digit DMC No.</t>
  </si>
  <si>
    <t>Mode of Service:</t>
  </si>
  <si>
    <t xml:space="preserve">  Provider 6-digit DMC No.</t>
  </si>
  <si>
    <t>Approved for Agency By:</t>
  </si>
  <si>
    <t>Print Name</t>
  </si>
  <si>
    <t>Position Title</t>
  </si>
  <si>
    <t>Date</t>
  </si>
  <si>
    <t>Contact Person:</t>
  </si>
  <si>
    <t>Telephone No.:</t>
  </si>
  <si>
    <t>E-Mail Address:</t>
  </si>
  <si>
    <t>Fax No.:</t>
  </si>
  <si>
    <t>COUNTY USE ONLY</t>
  </si>
  <si>
    <t>Total Cost Report Settlement Per County</t>
  </si>
  <si>
    <t>PRELIMINARY</t>
  </si>
  <si>
    <t>AMENDED</t>
  </si>
  <si>
    <t>STATE FINAL</t>
  </si>
  <si>
    <t xml:space="preserve">Max. Contract Amount </t>
  </si>
  <si>
    <t>Max. Cost Subject to Reimb.</t>
  </si>
  <si>
    <t>Less YTD Drug Medi-Cal Paid</t>
  </si>
  <si>
    <t>Balance Due (County)/Provider</t>
  </si>
  <si>
    <t>Reviewed By:</t>
  </si>
  <si>
    <t>Name</t>
  </si>
  <si>
    <t>Approved By:</t>
  </si>
  <si>
    <t>7/1/17 - 6/30/18</t>
  </si>
  <si>
    <t>Print and Sign Name</t>
  </si>
  <si>
    <t>NTP - Non Perinatal Services</t>
  </si>
  <si>
    <t>Los Angeles</t>
  </si>
  <si>
    <t>July 1, 2017 - June 30, 2018</t>
  </si>
  <si>
    <t>NON-PERINATAL</t>
  </si>
  <si>
    <t xml:space="preserve">Total Amount </t>
  </si>
  <si>
    <t>COUNTY SETTLEMENT</t>
  </si>
  <si>
    <t>NET COST (Max. cost subject to reimb.)</t>
  </si>
  <si>
    <t>( A )</t>
  </si>
  <si>
    <t xml:space="preserve">Less: </t>
  </si>
  <si>
    <t>( B )</t>
  </si>
  <si>
    <t>( C )</t>
  </si>
  <si>
    <t>NET YTD Drug Medi-Cal Paid</t>
  </si>
  <si>
    <t>( D ) =  (B - C)</t>
  </si>
  <si>
    <t>BALANCE DUE (COUNTY)/ PROVIDER</t>
  </si>
  <si>
    <t>( A - D )</t>
  </si>
  <si>
    <t>YTD Paid from CRU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</si>
</sst>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&quot;$&quot;#,##0.00"/>
    <numFmt numFmtId="167" formatCode="mm/dd/yy;@"/>
    <numFmt numFmtId="168" formatCode="[&lt;=9999999]###\-####;\(###\)\ ###\-####"/>
  </numFmts>
  <fonts count="59" x14ac:knownFonts="1">
    <font>
      <sz val="10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0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u/>
      <sz val="10"/>
      <color indexed="8"/>
      <name val="Arial"/>
      <family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b/>
      <i/>
      <u/>
      <sz val="11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lightGray">
        <bgColor indexed="8"/>
      </patternFill>
    </fill>
    <fill>
      <patternFill patternType="solid">
        <fgColor indexed="9"/>
        <bgColor indexed="64"/>
      </patternFill>
    </fill>
    <fill>
      <patternFill patternType="darkTrellis"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darkGray"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37" fontId="0" fillId="2" borderId="0"/>
    <xf numFmtId="0" fontId="24" fillId="0" borderId="0">
      <alignment vertical="center"/>
    </xf>
    <xf numFmtId="43" fontId="3" fillId="0" borderId="0" applyFont="0" applyFill="0" applyBorder="0" applyAlignment="0" applyProtection="0"/>
    <xf numFmtId="37" fontId="3" fillId="2" borderId="0"/>
    <xf numFmtId="0" fontId="52" fillId="0" borderId="0" applyNumberFormat="0" applyFill="0" applyBorder="0" applyAlignment="0" applyProtection="0">
      <alignment vertical="top"/>
      <protection locked="0"/>
    </xf>
    <xf numFmtId="44" fontId="55" fillId="0" borderId="0" applyFont="0" applyFill="0" applyBorder="0" applyAlignment="0" applyProtection="0"/>
    <xf numFmtId="37" fontId="3" fillId="2" borderId="0"/>
  </cellStyleXfs>
  <cellXfs count="608">
    <xf numFmtId="37" fontId="0" fillId="2" borderId="0" xfId="0" applyNumberFormat="1"/>
    <xf numFmtId="37" fontId="1" fillId="2" borderId="0" xfId="0" applyNumberFormat="1" applyFont="1"/>
    <xf numFmtId="37" fontId="0" fillId="2" borderId="0" xfId="0" applyNumberFormat="1" applyBorder="1"/>
    <xf numFmtId="164" fontId="0" fillId="2" borderId="0" xfId="0" applyNumberFormat="1" applyBorder="1"/>
    <xf numFmtId="0" fontId="0" fillId="2" borderId="0" xfId="0" applyNumberFormat="1" applyAlignment="1">
      <alignment horizontal="centerContinuous"/>
    </xf>
    <xf numFmtId="0" fontId="0" fillId="2" borderId="0" xfId="0" applyNumberFormat="1"/>
    <xf numFmtId="37" fontId="0" fillId="0" borderId="0" xfId="0" applyNumberFormat="1" applyFill="1"/>
    <xf numFmtId="37" fontId="16" fillId="2" borderId="0" xfId="0" applyNumberFormat="1" applyFont="1"/>
    <xf numFmtId="37" fontId="5" fillId="8" borderId="4" xfId="0" applyNumberFormat="1" applyFont="1" applyFill="1" applyBorder="1" applyProtection="1">
      <protection locked="0"/>
    </xf>
    <xf numFmtId="37" fontId="5" fillId="8" borderId="9" xfId="0" applyNumberFormat="1" applyFont="1" applyFill="1" applyBorder="1" applyProtection="1">
      <protection locked="0"/>
    </xf>
    <xf numFmtId="37" fontId="20" fillId="2" borderId="0" xfId="0" applyNumberFormat="1" applyFont="1"/>
    <xf numFmtId="37" fontId="19" fillId="2" borderId="0" xfId="0" applyNumberFormat="1" applyFont="1" applyAlignment="1">
      <alignment horizontal="center"/>
    </xf>
    <xf numFmtId="49" fontId="0" fillId="0" borderId="2" xfId="0" applyNumberFormat="1" applyFill="1" applyBorder="1" applyProtection="1"/>
    <xf numFmtId="37" fontId="0" fillId="2" borderId="0" xfId="0" applyNumberFormat="1" applyAlignment="1"/>
    <xf numFmtId="0" fontId="13" fillId="2" borderId="25" xfId="0" applyNumberFormat="1" applyFont="1" applyBorder="1" applyAlignment="1">
      <alignment horizontal="center" wrapText="1"/>
    </xf>
    <xf numFmtId="37" fontId="20" fillId="3" borderId="9" xfId="0" applyNumberFormat="1" applyFont="1" applyFill="1" applyBorder="1" applyProtection="1"/>
    <xf numFmtId="37" fontId="26" fillId="3" borderId="9" xfId="0" applyNumberFormat="1" applyFont="1" applyFill="1" applyBorder="1" applyAlignment="1" applyProtection="1">
      <alignment horizontal="right" vertical="center"/>
    </xf>
    <xf numFmtId="37" fontId="20" fillId="3" borderId="6" xfId="0" applyNumberFormat="1" applyFont="1" applyFill="1" applyBorder="1" applyProtection="1"/>
    <xf numFmtId="37" fontId="19" fillId="2" borderId="0" xfId="0" applyNumberFormat="1" applyFont="1" applyAlignment="1">
      <alignment horizontal="center" wrapText="1"/>
    </xf>
    <xf numFmtId="37" fontId="20" fillId="2" borderId="29" xfId="0" applyNumberFormat="1" applyFont="1" applyBorder="1"/>
    <xf numFmtId="37" fontId="20" fillId="2" borderId="29" xfId="0" applyNumberFormat="1" applyFont="1" applyBorder="1" applyAlignment="1">
      <alignment horizontal="center" vertical="center" wrapText="1"/>
    </xf>
    <xf numFmtId="2" fontId="0" fillId="2" borderId="0" xfId="0" applyNumberFormat="1" applyBorder="1" applyProtection="1"/>
    <xf numFmtId="37" fontId="28" fillId="2" borderId="0" xfId="0" applyNumberFormat="1" applyFont="1" applyBorder="1" applyAlignment="1" applyProtection="1">
      <alignment horizontal="center"/>
    </xf>
    <xf numFmtId="37" fontId="28" fillId="2" borderId="45" xfId="0" applyNumberFormat="1" applyFont="1" applyBorder="1" applyAlignment="1" applyProtection="1">
      <alignment horizontal="center"/>
    </xf>
    <xf numFmtId="37" fontId="23" fillId="0" borderId="0" xfId="0" applyNumberFormat="1" applyFont="1" applyFill="1" applyBorder="1" applyProtection="1"/>
    <xf numFmtId="37" fontId="23" fillId="2" borderId="0" xfId="0" applyNumberFormat="1" applyFont="1" applyBorder="1"/>
    <xf numFmtId="37" fontId="29" fillId="2" borderId="0" xfId="0" applyNumberFormat="1" applyFont="1" applyBorder="1" applyProtection="1"/>
    <xf numFmtId="37" fontId="30" fillId="2" borderId="45" xfId="0" applyNumberFormat="1" applyFont="1" applyBorder="1" applyAlignment="1" applyProtection="1">
      <alignment horizontal="center"/>
    </xf>
    <xf numFmtId="37" fontId="31" fillId="2" borderId="0" xfId="0" applyNumberFormat="1" applyFont="1" applyBorder="1" applyProtection="1"/>
    <xf numFmtId="37" fontId="23" fillId="10" borderId="46" xfId="0" applyNumberFormat="1" applyFont="1" applyFill="1" applyBorder="1" applyProtection="1">
      <protection locked="0"/>
    </xf>
    <xf numFmtId="39" fontId="23" fillId="14" borderId="9" xfId="0" applyNumberFormat="1" applyFont="1" applyFill="1" applyBorder="1" applyProtection="1"/>
    <xf numFmtId="37" fontId="0" fillId="15" borderId="2" xfId="0" applyNumberFormat="1" applyFill="1" applyBorder="1" applyProtection="1"/>
    <xf numFmtId="37" fontId="0" fillId="15" borderId="46" xfId="0" applyNumberFormat="1" applyFill="1" applyBorder="1" applyProtection="1"/>
    <xf numFmtId="37" fontId="0" fillId="15" borderId="9" xfId="0" applyNumberFormat="1" applyFill="1" applyBorder="1" applyProtection="1"/>
    <xf numFmtId="37" fontId="29" fillId="2" borderId="0" xfId="0" applyNumberFormat="1" applyFont="1" applyAlignment="1" applyProtection="1">
      <alignment horizontal="center"/>
    </xf>
    <xf numFmtId="37" fontId="0" fillId="2" borderId="0" xfId="0" applyNumberFormat="1" applyAlignment="1" applyProtection="1">
      <alignment horizontal="center"/>
    </xf>
    <xf numFmtId="37" fontId="0" fillId="2" borderId="0" xfId="0"/>
    <xf numFmtId="37" fontId="4" fillId="2" borderId="0" xfId="0" applyNumberFormat="1" applyFont="1" applyAlignment="1"/>
    <xf numFmtId="37" fontId="0" fillId="2" borderId="45" xfId="0" applyNumberFormat="1" applyBorder="1" applyAlignment="1" applyProtection="1">
      <alignment horizontal="center"/>
    </xf>
    <xf numFmtId="37" fontId="4" fillId="2" borderId="0" xfId="0" applyNumberFormat="1" applyFont="1" applyBorder="1" applyAlignment="1" applyProtection="1">
      <alignment horizontal="center"/>
    </xf>
    <xf numFmtId="37" fontId="0" fillId="2" borderId="0" xfId="0" applyNumberFormat="1" applyBorder="1" applyAlignment="1" applyProtection="1">
      <alignment horizontal="center"/>
    </xf>
    <xf numFmtId="37" fontId="0" fillId="2" borderId="0" xfId="0" applyNumberFormat="1" applyAlignment="1">
      <alignment wrapText="1"/>
    </xf>
    <xf numFmtId="49" fontId="23" fillId="17" borderId="36" xfId="0" applyNumberFormat="1" applyFont="1" applyFill="1" applyBorder="1" applyAlignment="1" applyProtection="1">
      <alignment horizontal="center"/>
    </xf>
    <xf numFmtId="37" fontId="23" fillId="2" borderId="0" xfId="0" applyNumberFormat="1" applyFont="1" applyBorder="1" applyAlignment="1" applyProtection="1">
      <alignment horizontal="center"/>
    </xf>
    <xf numFmtId="37" fontId="23" fillId="2" borderId="49" xfId="0" applyNumberFormat="1" applyFont="1" applyBorder="1" applyAlignment="1" applyProtection="1">
      <alignment horizontal="center" wrapText="1"/>
    </xf>
    <xf numFmtId="164" fontId="0" fillId="2" borderId="0" xfId="0" applyNumberFormat="1" applyBorder="1" applyProtection="1"/>
    <xf numFmtId="49" fontId="23" fillId="0" borderId="0" xfId="0" applyNumberFormat="1" applyFont="1" applyFill="1" applyBorder="1" applyAlignment="1" applyProtection="1">
      <alignment horizontal="center"/>
    </xf>
    <xf numFmtId="37" fontId="4" fillId="2" borderId="50" xfId="0" applyNumberFormat="1" applyFont="1" applyBorder="1" applyAlignment="1" applyProtection="1">
      <alignment horizontal="center"/>
    </xf>
    <xf numFmtId="37" fontId="23" fillId="2" borderId="0" xfId="0" applyNumberFormat="1" applyFont="1" applyAlignment="1" applyProtection="1">
      <alignment horizontal="right"/>
    </xf>
    <xf numFmtId="37" fontId="23" fillId="0" borderId="0" xfId="0" applyNumberFormat="1" applyFont="1" applyFill="1" applyBorder="1" applyAlignment="1" applyProtection="1">
      <alignment horizontal="center" vertical="center"/>
    </xf>
    <xf numFmtId="37" fontId="23" fillId="2" borderId="0" xfId="0" applyNumberFormat="1" applyFont="1" applyBorder="1" applyAlignment="1" applyProtection="1">
      <alignment horizontal="center" vertical="center"/>
    </xf>
    <xf numFmtId="37" fontId="39" fillId="2" borderId="0" xfId="0" applyNumberFormat="1" applyFont="1" applyBorder="1" applyAlignment="1" applyProtection="1">
      <alignment horizontal="center"/>
    </xf>
    <xf numFmtId="2" fontId="0" fillId="2" borderId="0" xfId="0" applyNumberFormat="1" applyAlignment="1" applyProtection="1">
      <alignment horizontal="center"/>
    </xf>
    <xf numFmtId="2" fontId="23" fillId="2" borderId="0" xfId="0" applyNumberFormat="1" applyFont="1" applyAlignment="1" applyProtection="1">
      <alignment horizontal="right"/>
    </xf>
    <xf numFmtId="2" fontId="23" fillId="2" borderId="0" xfId="0" applyNumberFormat="1" applyFont="1" applyAlignment="1" applyProtection="1">
      <alignment horizontal="right" wrapText="1"/>
    </xf>
    <xf numFmtId="2" fontId="0" fillId="2" borderId="0" xfId="0" applyNumberFormat="1" applyBorder="1" applyAlignment="1" applyProtection="1">
      <alignment horizontal="center"/>
    </xf>
    <xf numFmtId="2" fontId="38" fillId="17" borderId="9" xfId="0" applyNumberFormat="1" applyFont="1" applyFill="1" applyBorder="1" applyAlignment="1" applyProtection="1"/>
    <xf numFmtId="2" fontId="23" fillId="2" borderId="0" xfId="0" applyNumberFormat="1" applyFont="1" applyBorder="1" applyAlignment="1" applyProtection="1">
      <alignment horizontal="center" vertical="center"/>
    </xf>
    <xf numFmtId="2" fontId="23" fillId="2" borderId="0" xfId="0" applyNumberFormat="1" applyFont="1" applyBorder="1" applyAlignment="1" applyProtection="1">
      <alignment horizontal="center"/>
    </xf>
    <xf numFmtId="2" fontId="23" fillId="0" borderId="0" xfId="0" applyNumberFormat="1" applyFont="1" applyFill="1" applyBorder="1" applyProtection="1"/>
    <xf numFmtId="2" fontId="0" fillId="2" borderId="0" xfId="0" applyNumberFormat="1"/>
    <xf numFmtId="2" fontId="0" fillId="2" borderId="0" xfId="0" applyNumberFormat="1" applyProtection="1"/>
    <xf numFmtId="2" fontId="0" fillId="2" borderId="0" xfId="0" applyNumberFormat="1" applyAlignment="1" applyProtection="1"/>
    <xf numFmtId="2" fontId="0" fillId="2" borderId="0" xfId="0" applyNumberFormat="1" applyAlignment="1" applyProtection="1">
      <alignment wrapText="1"/>
    </xf>
    <xf numFmtId="2" fontId="4" fillId="2" borderId="0" xfId="0" applyNumberFormat="1" applyFont="1" applyAlignment="1"/>
    <xf numFmtId="2" fontId="0" fillId="2" borderId="0" xfId="0" applyNumberFormat="1" applyAlignment="1"/>
    <xf numFmtId="2" fontId="0" fillId="2" borderId="0" xfId="0" applyNumberFormat="1" applyAlignment="1">
      <alignment horizontal="right"/>
    </xf>
    <xf numFmtId="37" fontId="33" fillId="2" borderId="52" xfId="0" applyNumberFormat="1" applyFont="1" applyBorder="1" applyAlignment="1" applyProtection="1">
      <alignment horizontal="center"/>
    </xf>
    <xf numFmtId="37" fontId="29" fillId="17" borderId="9" xfId="0" applyNumberFormat="1" applyFont="1" applyFill="1" applyBorder="1" applyAlignment="1" applyProtection="1">
      <alignment horizontal="center"/>
    </xf>
    <xf numFmtId="37" fontId="33" fillId="2" borderId="9" xfId="0" applyNumberFormat="1" applyFont="1" applyBorder="1" applyAlignment="1" applyProtection="1">
      <alignment horizontal="center"/>
    </xf>
    <xf numFmtId="37" fontId="34" fillId="12" borderId="9" xfId="0" applyFont="1" applyFill="1" applyBorder="1" applyAlignment="1" applyProtection="1">
      <alignment horizontal="center"/>
    </xf>
    <xf numFmtId="2" fontId="0" fillId="2" borderId="56" xfId="0" applyNumberFormat="1" applyBorder="1" applyAlignment="1" applyProtection="1">
      <alignment horizontal="center"/>
    </xf>
    <xf numFmtId="2" fontId="0" fillId="2" borderId="45" xfId="0" applyNumberFormat="1" applyBorder="1" applyProtection="1"/>
    <xf numFmtId="37" fontId="0" fillId="2" borderId="45" xfId="0" applyNumberFormat="1" applyBorder="1"/>
    <xf numFmtId="2" fontId="0" fillId="2" borderId="45" xfId="0" applyNumberFormat="1" applyBorder="1" applyAlignment="1">
      <alignment horizontal="right"/>
    </xf>
    <xf numFmtId="37" fontId="23" fillId="2" borderId="29" xfId="0" applyNumberFormat="1" applyFont="1" applyBorder="1" applyAlignment="1" applyProtection="1">
      <alignment horizontal="center" vertical="center"/>
    </xf>
    <xf numFmtId="37" fontId="23" fillId="0" borderId="0" xfId="0" applyNumberFormat="1" applyFont="1" applyFill="1" applyBorder="1" applyAlignment="1" applyProtection="1">
      <alignment horizontal="center"/>
    </xf>
    <xf numFmtId="39" fontId="5" fillId="8" borderId="4" xfId="0" applyNumberFormat="1" applyFont="1" applyFill="1" applyBorder="1" applyProtection="1">
      <protection locked="0"/>
    </xf>
    <xf numFmtId="39" fontId="9" fillId="8" borderId="4" xfId="0" applyNumberFormat="1" applyFont="1" applyFill="1" applyBorder="1" applyProtection="1">
      <protection locked="0"/>
    </xf>
    <xf numFmtId="37" fontId="0" fillId="2" borderId="59" xfId="0" applyBorder="1"/>
    <xf numFmtId="2" fontId="0" fillId="2" borderId="60" xfId="0" applyNumberFormat="1" applyBorder="1"/>
    <xf numFmtId="37" fontId="35" fillId="2" borderId="63" xfId="0" applyNumberFormat="1" applyFont="1" applyBorder="1" applyAlignment="1" applyProtection="1"/>
    <xf numFmtId="37" fontId="40" fillId="2" borderId="0" xfId="0" applyNumberFormat="1" applyFont="1" applyBorder="1" applyAlignment="1" applyProtection="1"/>
    <xf numFmtId="37" fontId="35" fillId="0" borderId="0" xfId="0" applyNumberFormat="1" applyFont="1" applyFill="1" applyBorder="1" applyProtection="1"/>
    <xf numFmtId="37" fontId="35" fillId="2" borderId="0" xfId="0" applyNumberFormat="1" applyFont="1" applyBorder="1" applyProtection="1"/>
    <xf numFmtId="37" fontId="41" fillId="2" borderId="0" xfId="0" applyFont="1" applyBorder="1" applyAlignment="1" applyProtection="1"/>
    <xf numFmtId="37" fontId="40" fillId="2" borderId="0" xfId="0" applyNumberFormat="1" applyFont="1" applyBorder="1" applyProtection="1"/>
    <xf numFmtId="37" fontId="41" fillId="2" borderId="0" xfId="0" applyFont="1" applyBorder="1" applyProtection="1"/>
    <xf numFmtId="37" fontId="35" fillId="2" borderId="0" xfId="0" applyNumberFormat="1" applyFont="1" applyProtection="1"/>
    <xf numFmtId="37" fontId="35" fillId="2" borderId="65" xfId="0" applyNumberFormat="1" applyFont="1" applyBorder="1" applyAlignment="1" applyProtection="1"/>
    <xf numFmtId="37" fontId="36" fillId="0" borderId="0" xfId="0" applyNumberFormat="1" applyFont="1" applyFill="1" applyBorder="1" applyProtection="1"/>
    <xf numFmtId="37" fontId="36" fillId="2" borderId="0" xfId="0" applyNumberFormat="1" applyFont="1" applyBorder="1" applyProtection="1"/>
    <xf numFmtId="37" fontId="0" fillId="2" borderId="9" xfId="0" applyNumberFormat="1" applyBorder="1" applyAlignment="1" applyProtection="1"/>
    <xf numFmtId="37" fontId="0" fillId="2" borderId="9" xfId="0" applyNumberFormat="1" applyBorder="1" applyProtection="1"/>
    <xf numFmtId="37" fontId="23" fillId="10" borderId="46" xfId="0" applyNumberFormat="1" applyFont="1" applyFill="1" applyBorder="1" applyAlignment="1" applyProtection="1">
      <alignment horizontal="right"/>
      <protection locked="0"/>
    </xf>
    <xf numFmtId="2" fontId="0" fillId="6" borderId="9" xfId="0" applyNumberFormat="1" applyFill="1" applyBorder="1"/>
    <xf numFmtId="2" fontId="0" fillId="6" borderId="76" xfId="0" applyNumberFormat="1" applyFill="1" applyBorder="1"/>
    <xf numFmtId="2" fontId="0" fillId="6" borderId="0" xfId="0" applyNumberFormat="1" applyFill="1" applyBorder="1"/>
    <xf numFmtId="37" fontId="31" fillId="2" borderId="47" xfId="0" applyNumberFormat="1" applyFont="1" applyBorder="1" applyAlignment="1" applyProtection="1">
      <alignment horizontal="center" wrapText="1"/>
    </xf>
    <xf numFmtId="37" fontId="31" fillId="2" borderId="48" xfId="0" applyNumberFormat="1" applyFont="1" applyBorder="1" applyAlignment="1" applyProtection="1">
      <alignment horizontal="center" wrapText="1"/>
    </xf>
    <xf numFmtId="0" fontId="4" fillId="2" borderId="83" xfId="0" applyNumberFormat="1" applyFont="1" applyBorder="1" applyAlignment="1">
      <alignment horizontal="center"/>
    </xf>
    <xf numFmtId="2" fontId="4" fillId="2" borderId="51" xfId="0" applyNumberFormat="1" applyFont="1" applyBorder="1" applyAlignment="1">
      <alignment horizontal="center"/>
    </xf>
    <xf numFmtId="37" fontId="4" fillId="2" borderId="51" xfId="0" applyNumberFormat="1" applyFont="1" applyBorder="1" applyAlignment="1">
      <alignment horizontal="center"/>
    </xf>
    <xf numFmtId="37" fontId="19" fillId="2" borderId="0" xfId="0" applyNumberFormat="1" applyFont="1" applyAlignment="1" applyProtection="1">
      <alignment horizontal="centerContinuous"/>
    </xf>
    <xf numFmtId="37" fontId="20" fillId="2" borderId="0" xfId="0" applyNumberFormat="1" applyFont="1" applyProtection="1"/>
    <xf numFmtId="37" fontId="20" fillId="2" borderId="0" xfId="0" applyNumberFormat="1" applyFont="1" applyAlignment="1" applyProtection="1">
      <alignment horizontal="right"/>
    </xf>
    <xf numFmtId="37" fontId="19" fillId="2" borderId="33" xfId="0" applyNumberFormat="1" applyFont="1" applyBorder="1" applyAlignment="1" applyProtection="1">
      <alignment horizontal="center"/>
    </xf>
    <xf numFmtId="37" fontId="19" fillId="2" borderId="34" xfId="0" applyNumberFormat="1" applyFont="1" applyBorder="1" applyAlignment="1" applyProtection="1">
      <alignment horizontal="center"/>
    </xf>
    <xf numFmtId="37" fontId="20" fillId="2" borderId="36" xfId="0" applyNumberFormat="1" applyFont="1" applyBorder="1" applyProtection="1"/>
    <xf numFmtId="39" fontId="20" fillId="2" borderId="9" xfId="0" applyNumberFormat="1" applyFont="1" applyBorder="1" applyProtection="1"/>
    <xf numFmtId="37" fontId="20" fillId="2" borderId="9" xfId="0" applyNumberFormat="1" applyFont="1" applyBorder="1" applyProtection="1"/>
    <xf numFmtId="37" fontId="19" fillId="2" borderId="44" xfId="0" applyNumberFormat="1" applyFont="1" applyBorder="1" applyAlignment="1" applyProtection="1">
      <alignment horizontal="center" vertical="center" wrapText="1"/>
    </xf>
    <xf numFmtId="39" fontId="26" fillId="2" borderId="9" xfId="0" applyNumberFormat="1" applyFont="1" applyBorder="1" applyAlignment="1" applyProtection="1">
      <alignment horizontal="center" vertical="center"/>
    </xf>
    <xf numFmtId="37" fontId="19" fillId="2" borderId="9" xfId="0" applyNumberFormat="1" applyFont="1" applyBorder="1" applyAlignment="1" applyProtection="1">
      <alignment horizontal="center" vertical="center" wrapText="1"/>
    </xf>
    <xf numFmtId="39" fontId="26" fillId="2" borderId="49" xfId="0" applyNumberFormat="1" applyFont="1" applyBorder="1" applyAlignment="1" applyProtection="1">
      <alignment horizontal="right" vertical="center"/>
    </xf>
    <xf numFmtId="37" fontId="20" fillId="2" borderId="40" xfId="0" applyNumberFormat="1" applyFont="1" applyBorder="1" applyAlignment="1" applyProtection="1">
      <alignment horizontal="center" vertical="center" wrapText="1"/>
    </xf>
    <xf numFmtId="39" fontId="27" fillId="2" borderId="49" xfId="0" applyNumberFormat="1" applyFont="1" applyBorder="1" applyAlignment="1" applyProtection="1">
      <alignment horizontal="right" vertical="center"/>
    </xf>
    <xf numFmtId="37" fontId="20" fillId="2" borderId="42" xfId="0" applyNumberFormat="1" applyFont="1" applyBorder="1" applyAlignment="1" applyProtection="1">
      <alignment horizontal="center" vertical="center" wrapText="1"/>
    </xf>
    <xf numFmtId="37" fontId="19" fillId="2" borderId="43" xfId="0" applyNumberFormat="1" applyFont="1" applyBorder="1" applyAlignment="1" applyProtection="1">
      <alignment horizontal="center" vertical="center" wrapText="1"/>
    </xf>
    <xf numFmtId="39" fontId="19" fillId="0" borderId="9" xfId="0" applyNumberFormat="1" applyFont="1" applyFill="1" applyBorder="1" applyProtection="1"/>
    <xf numFmtId="39" fontId="26" fillId="2" borderId="9" xfId="0" applyNumberFormat="1" applyFont="1" applyBorder="1" applyAlignment="1" applyProtection="1">
      <alignment horizontal="right"/>
    </xf>
    <xf numFmtId="37" fontId="20" fillId="0" borderId="9" xfId="0" applyNumberFormat="1" applyFont="1" applyFill="1" applyBorder="1" applyProtection="1"/>
    <xf numFmtId="37" fontId="0" fillId="2" borderId="0" xfId="0" applyNumberFormat="1" applyProtection="1"/>
    <xf numFmtId="37" fontId="0" fillId="2" borderId="0" xfId="0" applyNumberFormat="1" applyAlignment="1" applyProtection="1">
      <alignment horizontal="centerContinuous" vertical="center"/>
    </xf>
    <xf numFmtId="15" fontId="0" fillId="2" borderId="0" xfId="0" applyNumberFormat="1" applyAlignment="1" applyProtection="1">
      <alignment horizontal="centerContinuous" vertical="center"/>
    </xf>
    <xf numFmtId="15" fontId="4" fillId="2" borderId="0" xfId="0" applyNumberFormat="1" applyFont="1" applyAlignment="1" applyProtection="1">
      <alignment horizontal="centerContinuous" vertical="center"/>
    </xf>
    <xf numFmtId="37" fontId="0" fillId="2" borderId="0" xfId="0" applyNumberFormat="1" applyAlignment="1" applyProtection="1"/>
    <xf numFmtId="37" fontId="0" fillId="2" borderId="0" xfId="0" applyNumberFormat="1" applyBorder="1" applyProtection="1"/>
    <xf numFmtId="37" fontId="0" fillId="0" borderId="0" xfId="0" applyNumberFormat="1" applyFill="1" applyProtection="1"/>
    <xf numFmtId="165" fontId="0" fillId="5" borderId="0" xfId="0" applyNumberFormat="1" applyFill="1" applyBorder="1" applyAlignment="1" applyProtection="1">
      <alignment horizontal="left"/>
    </xf>
    <xf numFmtId="37" fontId="0" fillId="0" borderId="0" xfId="0" applyNumberFormat="1" applyFill="1" applyBorder="1" applyProtection="1"/>
    <xf numFmtId="37" fontId="0" fillId="2" borderId="1" xfId="0" applyNumberFormat="1" applyBorder="1" applyProtection="1"/>
    <xf numFmtId="37" fontId="1" fillId="2" borderId="1" xfId="0" applyNumberFormat="1" applyFont="1" applyBorder="1" applyAlignment="1" applyProtection="1">
      <alignment horizontal="center"/>
    </xf>
    <xf numFmtId="37" fontId="1" fillId="2" borderId="14" xfId="0" applyNumberFormat="1" applyFont="1" applyBorder="1" applyAlignment="1" applyProtection="1">
      <alignment horizontal="center"/>
    </xf>
    <xf numFmtId="37" fontId="1" fillId="2" borderId="26" xfId="0" applyNumberFormat="1" applyFont="1" applyBorder="1" applyProtection="1"/>
    <xf numFmtId="37" fontId="1" fillId="2" borderId="3" xfId="0" applyNumberFormat="1" applyFont="1" applyBorder="1" applyProtection="1"/>
    <xf numFmtId="37" fontId="1" fillId="2" borderId="17" xfId="0" applyNumberFormat="1" applyFont="1" applyBorder="1" applyAlignment="1" applyProtection="1">
      <alignment horizontal="center"/>
    </xf>
    <xf numFmtId="37" fontId="1" fillId="2" borderId="29" xfId="0" applyNumberFormat="1" applyFont="1" applyBorder="1" applyProtection="1"/>
    <xf numFmtId="37" fontId="1" fillId="2" borderId="3" xfId="0" applyNumberFormat="1" applyFont="1" applyBorder="1" applyAlignment="1" applyProtection="1">
      <alignment horizontal="center"/>
    </xf>
    <xf numFmtId="37" fontId="1" fillId="2" borderId="64" xfId="0" applyNumberFormat="1" applyFont="1" applyBorder="1" applyAlignment="1" applyProtection="1">
      <alignment horizontal="center"/>
    </xf>
    <xf numFmtId="37" fontId="1" fillId="2" borderId="13" xfId="0" applyNumberFormat="1" applyFont="1" applyBorder="1" applyAlignment="1" applyProtection="1">
      <alignment horizontal="center"/>
    </xf>
    <xf numFmtId="37" fontId="1" fillId="2" borderId="19" xfId="0" applyNumberFormat="1" applyFont="1" applyBorder="1" applyAlignment="1" applyProtection="1">
      <alignment horizontal="center"/>
    </xf>
    <xf numFmtId="37" fontId="1" fillId="2" borderId="27" xfId="0" applyNumberFormat="1" applyFont="1" applyBorder="1" applyProtection="1"/>
    <xf numFmtId="37" fontId="1" fillId="2" borderId="4" xfId="0" applyNumberFormat="1" applyFont="1" applyBorder="1" applyProtection="1"/>
    <xf numFmtId="37" fontId="1" fillId="2" borderId="4" xfId="0" applyNumberFormat="1" applyFont="1" applyBorder="1" applyAlignment="1" applyProtection="1">
      <alignment horizontal="center"/>
    </xf>
    <xf numFmtId="37" fontId="1" fillId="2" borderId="57" xfId="0" applyNumberFormat="1" applyFont="1" applyBorder="1" applyAlignment="1" applyProtection="1">
      <alignment horizontal="center"/>
    </xf>
    <xf numFmtId="37" fontId="1" fillId="2" borderId="16" xfId="0" applyNumberFormat="1" applyFont="1" applyBorder="1" applyAlignment="1" applyProtection="1">
      <alignment horizontal="center"/>
    </xf>
    <xf numFmtId="37" fontId="0" fillId="2" borderId="4" xfId="0" applyNumberFormat="1" applyBorder="1" applyProtection="1"/>
    <xf numFmtId="39" fontId="5" fillId="2" borderId="4" xfId="0" applyNumberFormat="1" applyFont="1" applyBorder="1" applyProtection="1"/>
    <xf numFmtId="39" fontId="5" fillId="2" borderId="12" xfId="0" applyNumberFormat="1" applyFont="1" applyBorder="1" applyProtection="1"/>
    <xf numFmtId="39" fontId="5" fillId="2" borderId="16" xfId="0" applyNumberFormat="1" applyFont="1" applyBorder="1" applyProtection="1"/>
    <xf numFmtId="37" fontId="5" fillId="4" borderId="4" xfId="0" applyNumberFormat="1" applyFont="1" applyFill="1" applyBorder="1" applyProtection="1"/>
    <xf numFmtId="37" fontId="8" fillId="2" borderId="27" xfId="0" applyNumberFormat="1" applyFont="1" applyBorder="1" applyProtection="1"/>
    <xf numFmtId="37" fontId="8" fillId="2" borderId="4" xfId="0" applyNumberFormat="1" applyFont="1" applyBorder="1" applyProtection="1"/>
    <xf numFmtId="7" fontId="8" fillId="2" borderId="4" xfId="0" applyNumberFormat="1" applyFont="1" applyBorder="1" applyProtection="1"/>
    <xf numFmtId="7" fontId="8" fillId="2" borderId="16" xfId="0" applyNumberFormat="1" applyFont="1" applyBorder="1" applyProtection="1"/>
    <xf numFmtId="39" fontId="1" fillId="4" borderId="4" xfId="0" applyNumberFormat="1" applyFont="1" applyFill="1" applyBorder="1" applyProtection="1"/>
    <xf numFmtId="39" fontId="1" fillId="4" borderId="12" xfId="0" applyNumberFormat="1" applyFont="1" applyFill="1" applyBorder="1" applyProtection="1"/>
    <xf numFmtId="39" fontId="5" fillId="0" borderId="4" xfId="0" applyNumberFormat="1" applyFont="1" applyFill="1" applyBorder="1" applyProtection="1"/>
    <xf numFmtId="39" fontId="5" fillId="0" borderId="16" xfId="0" applyNumberFormat="1" applyFont="1" applyFill="1" applyBorder="1" applyProtection="1"/>
    <xf numFmtId="37" fontId="1" fillId="3" borderId="27" xfId="0" applyNumberFormat="1" applyFont="1" applyFill="1" applyBorder="1" applyProtection="1"/>
    <xf numFmtId="37" fontId="1" fillId="3" borderId="4" xfId="0" applyNumberFormat="1" applyFont="1" applyFill="1" applyBorder="1" applyProtection="1"/>
    <xf numFmtId="37" fontId="5" fillId="4" borderId="12" xfId="0" applyNumberFormat="1" applyFont="1" applyFill="1" applyBorder="1" applyProtection="1"/>
    <xf numFmtId="37" fontId="5" fillId="4" borderId="20" xfId="0" applyNumberFormat="1" applyFont="1" applyFill="1" applyBorder="1" applyProtection="1"/>
    <xf numFmtId="37" fontId="9" fillId="3" borderId="27" xfId="0" applyNumberFormat="1" applyFont="1" applyFill="1" applyBorder="1" applyProtection="1"/>
    <xf numFmtId="37" fontId="9" fillId="3" borderId="4" xfId="0" applyNumberFormat="1" applyFont="1" applyFill="1" applyBorder="1" applyProtection="1"/>
    <xf numFmtId="37" fontId="9" fillId="3" borderId="12" xfId="0" applyNumberFormat="1" applyFont="1" applyFill="1" applyBorder="1" applyProtection="1"/>
    <xf numFmtId="37" fontId="9" fillId="3" borderId="16" xfId="0" applyNumberFormat="1" applyFont="1" applyFill="1" applyBorder="1" applyProtection="1"/>
    <xf numFmtId="37" fontId="16" fillId="2" borderId="0" xfId="0" applyNumberFormat="1" applyFont="1" applyProtection="1"/>
    <xf numFmtId="37" fontId="5" fillId="0" borderId="4" xfId="0" applyNumberFormat="1" applyFont="1" applyFill="1" applyBorder="1" applyProtection="1"/>
    <xf numFmtId="37" fontId="5" fillId="2" borderId="12" xfId="0" applyNumberFormat="1" applyFont="1" applyBorder="1" applyProtection="1"/>
    <xf numFmtId="37" fontId="5" fillId="2" borderId="16" xfId="0" applyNumberFormat="1" applyFont="1" applyBorder="1" applyProtection="1"/>
    <xf numFmtId="37" fontId="1" fillId="2" borderId="18" xfId="0" applyNumberFormat="1" applyFont="1" applyBorder="1" applyProtection="1"/>
    <xf numFmtId="37" fontId="1" fillId="2" borderId="6" xfId="0" applyNumberFormat="1" applyFont="1" applyBorder="1" applyProtection="1"/>
    <xf numFmtId="7" fontId="5" fillId="3" borderId="4" xfId="0" applyNumberFormat="1" applyFont="1" applyFill="1" applyBorder="1" applyProtection="1"/>
    <xf numFmtId="2" fontId="5" fillId="3" borderId="4" xfId="0" applyNumberFormat="1" applyFont="1" applyFill="1" applyBorder="1" applyProtection="1"/>
    <xf numFmtId="2" fontId="5" fillId="3" borderId="16" xfId="0" applyNumberFormat="1" applyFont="1" applyFill="1" applyBorder="1" applyProtection="1"/>
    <xf numFmtId="7" fontId="5" fillId="3" borderId="12" xfId="0" applyNumberFormat="1" applyFont="1" applyFill="1" applyBorder="1" applyProtection="1"/>
    <xf numFmtId="37" fontId="1" fillId="2" borderId="1" xfId="0" applyNumberFormat="1" applyFont="1" applyBorder="1" applyProtection="1"/>
    <xf numFmtId="37" fontId="1" fillId="2" borderId="0" xfId="0" applyNumberFormat="1" applyFont="1" applyBorder="1" applyAlignment="1" applyProtection="1">
      <alignment horizontal="center"/>
    </xf>
    <xf numFmtId="37" fontId="1" fillId="2" borderId="15" xfId="0" applyNumberFormat="1" applyFont="1" applyBorder="1" applyAlignment="1" applyProtection="1">
      <alignment horizontal="center"/>
    </xf>
    <xf numFmtId="37" fontId="1" fillId="2" borderId="5" xfId="0" applyNumberFormat="1" applyFont="1" applyBorder="1" applyAlignment="1" applyProtection="1">
      <alignment horizontal="center"/>
    </xf>
    <xf numFmtId="37" fontId="0" fillId="4" borderId="4" xfId="0" applyNumberFormat="1" applyFill="1" applyBorder="1" applyProtection="1"/>
    <xf numFmtId="37" fontId="0" fillId="4" borderId="2" xfId="0" applyNumberFormat="1" applyFill="1" applyBorder="1" applyProtection="1"/>
    <xf numFmtId="37" fontId="0" fillId="4" borderId="16" xfId="0" applyNumberFormat="1" applyFill="1" applyBorder="1" applyProtection="1"/>
    <xf numFmtId="37" fontId="6" fillId="2" borderId="27" xfId="0" applyNumberFormat="1" applyFont="1" applyBorder="1" applyProtection="1"/>
    <xf numFmtId="37" fontId="6" fillId="2" borderId="4" xfId="0" applyNumberFormat="1" applyFont="1" applyBorder="1" applyProtection="1"/>
    <xf numFmtId="39" fontId="8" fillId="2" borderId="4" xfId="0" applyNumberFormat="1" applyFont="1" applyBorder="1" applyProtection="1"/>
    <xf numFmtId="39" fontId="8" fillId="2" borderId="16" xfId="0" applyNumberFormat="1" applyFont="1" applyBorder="1" applyProtection="1"/>
    <xf numFmtId="39" fontId="8" fillId="2" borderId="12" xfId="0" applyNumberFormat="1" applyFont="1" applyBorder="1" applyProtection="1"/>
    <xf numFmtId="37" fontId="1" fillId="4" borderId="4" xfId="0" applyNumberFormat="1" applyFont="1" applyFill="1" applyBorder="1" applyProtection="1"/>
    <xf numFmtId="37" fontId="1" fillId="4" borderId="2" xfId="0" applyNumberFormat="1" applyFont="1" applyFill="1" applyBorder="1" applyProtection="1"/>
    <xf numFmtId="37" fontId="1" fillId="4" borderId="21" xfId="0" applyNumberFormat="1" applyFont="1" applyFill="1" applyBorder="1" applyProtection="1"/>
    <xf numFmtId="37" fontId="1" fillId="2" borderId="2" xfId="0" applyNumberFormat="1" applyFont="1" applyBorder="1" applyProtection="1"/>
    <xf numFmtId="39" fontId="8" fillId="2" borderId="9" xfId="0" applyNumberFormat="1" applyFont="1" applyBorder="1" applyProtection="1"/>
    <xf numFmtId="37" fontId="6" fillId="2" borderId="28" xfId="0" applyNumberFormat="1" applyFont="1" applyBorder="1" applyProtection="1"/>
    <xf numFmtId="37" fontId="1" fillId="2" borderId="7" xfId="0" applyNumberFormat="1" applyFont="1" applyBorder="1" applyProtection="1"/>
    <xf numFmtId="39" fontId="8" fillId="2" borderId="7" xfId="0" applyNumberFormat="1" applyFont="1" applyBorder="1" applyProtection="1"/>
    <xf numFmtId="37" fontId="0" fillId="2" borderId="29" xfId="0" applyNumberFormat="1" applyBorder="1" applyProtection="1"/>
    <xf numFmtId="37" fontId="0" fillId="2" borderId="31" xfId="0" applyNumberFormat="1" applyBorder="1" applyProtection="1"/>
    <xf numFmtId="37" fontId="2" fillId="3" borderId="30" xfId="0" applyNumberFormat="1" applyFont="1" applyFill="1" applyBorder="1" applyProtection="1"/>
    <xf numFmtId="37" fontId="0" fillId="3" borderId="10" xfId="0" applyNumberFormat="1" applyFill="1" applyBorder="1" applyProtection="1"/>
    <xf numFmtId="5" fontId="1" fillId="3" borderId="8" xfId="0" applyNumberFormat="1" applyFont="1" applyFill="1" applyBorder="1" applyProtection="1"/>
    <xf numFmtId="5" fontId="5" fillId="3" borderId="8" xfId="0" applyNumberFormat="1" applyFont="1" applyFill="1" applyBorder="1" applyProtection="1"/>
    <xf numFmtId="5" fontId="5" fillId="3" borderId="11" xfId="0" applyNumberFormat="1" applyFont="1" applyFill="1" applyBorder="1" applyProtection="1"/>
    <xf numFmtId="39" fontId="1" fillId="3" borderId="9" xfId="0" applyNumberFormat="1" applyFont="1" applyFill="1" applyBorder="1" applyProtection="1"/>
    <xf numFmtId="37" fontId="7" fillId="2" borderId="0" xfId="0" applyNumberFormat="1" applyFont="1" applyProtection="1"/>
    <xf numFmtId="37" fontId="1" fillId="2" borderId="0" xfId="0" applyNumberFormat="1" applyFont="1" applyProtection="1"/>
    <xf numFmtId="0" fontId="0" fillId="2" borderId="0" xfId="0" applyNumberFormat="1" applyAlignment="1" applyProtection="1">
      <alignment horizontal="right"/>
    </xf>
    <xf numFmtId="0" fontId="11" fillId="2" borderId="0" xfId="0" applyNumberFormat="1" applyFont="1" applyAlignment="1" applyProtection="1">
      <alignment horizontal="center"/>
    </xf>
    <xf numFmtId="0" fontId="0" fillId="2" borderId="0" xfId="0" applyNumberFormat="1" applyAlignment="1" applyProtection="1">
      <alignment horizontal="centerContinuous"/>
    </xf>
    <xf numFmtId="37" fontId="0" fillId="2" borderId="0" xfId="0" applyNumberFormat="1" applyAlignment="1" applyProtection="1">
      <alignment horizontal="right"/>
    </xf>
    <xf numFmtId="37" fontId="0" fillId="5" borderId="0" xfId="0" applyNumberFormat="1" applyFill="1" applyProtection="1"/>
    <xf numFmtId="0" fontId="0" fillId="2" borderId="0" xfId="0" applyNumberFormat="1" applyBorder="1" applyProtection="1"/>
    <xf numFmtId="15" fontId="11" fillId="2" borderId="0" xfId="0" applyNumberFormat="1" applyFont="1" applyAlignment="1" applyProtection="1">
      <alignment horizontal="center"/>
    </xf>
    <xf numFmtId="37" fontId="0" fillId="2" borderId="0" xfId="0" applyNumberFormat="1" applyBorder="1" applyAlignment="1" applyProtection="1"/>
    <xf numFmtId="0" fontId="0" fillId="2" borderId="0" xfId="0" applyNumberFormat="1" applyProtection="1"/>
    <xf numFmtId="0" fontId="11" fillId="2" borderId="0" xfId="0" applyNumberFormat="1" applyFont="1" applyBorder="1" applyAlignment="1" applyProtection="1"/>
    <xf numFmtId="0" fontId="37" fillId="2" borderId="0" xfId="0" applyNumberFormat="1" applyFont="1" applyBorder="1" applyAlignment="1" applyProtection="1">
      <alignment horizontal="center" wrapText="1"/>
    </xf>
    <xf numFmtId="39" fontId="23" fillId="15" borderId="46" xfId="0" applyNumberFormat="1" applyFont="1" applyFill="1" applyBorder="1" applyProtection="1"/>
    <xf numFmtId="39" fontId="0" fillId="15" borderId="46" xfId="0" applyNumberFormat="1" applyFill="1" applyBorder="1" applyProtection="1"/>
    <xf numFmtId="37" fontId="23" fillId="2" borderId="0" xfId="0" applyNumberFormat="1" applyFont="1" applyBorder="1" applyProtection="1"/>
    <xf numFmtId="37" fontId="4" fillId="2" borderId="0" xfId="0" applyNumberFormat="1" applyFont="1" applyBorder="1" applyProtection="1"/>
    <xf numFmtId="0" fontId="0" fillId="2" borderId="0" xfId="0" applyNumberFormat="1" applyAlignment="1" applyProtection="1">
      <alignment horizontal="center"/>
    </xf>
    <xf numFmtId="0" fontId="11" fillId="7" borderId="54" xfId="0" applyNumberFormat="1" applyFont="1" applyFill="1" applyBorder="1" applyAlignment="1" applyProtection="1">
      <alignment wrapText="1"/>
    </xf>
    <xf numFmtId="0" fontId="10" fillId="7" borderId="74" xfId="0" applyNumberFormat="1" applyFont="1" applyFill="1" applyBorder="1" applyAlignment="1" applyProtection="1">
      <alignment horizontal="center" vertical="center" wrapText="1"/>
    </xf>
    <xf numFmtId="0" fontId="10" fillId="7" borderId="75" xfId="0" applyNumberFormat="1" applyFont="1" applyFill="1" applyBorder="1" applyAlignment="1" applyProtection="1">
      <alignment horizontal="center" vertical="top" wrapText="1"/>
    </xf>
    <xf numFmtId="0" fontId="12" fillId="7" borderId="70" xfId="0" applyNumberFormat="1" applyFont="1" applyFill="1" applyBorder="1" applyAlignment="1" applyProtection="1">
      <alignment horizontal="center" vertical="center" wrapText="1"/>
    </xf>
    <xf numFmtId="0" fontId="10" fillId="7" borderId="73" xfId="0" applyNumberFormat="1" applyFont="1" applyFill="1" applyBorder="1" applyProtection="1"/>
    <xf numFmtId="37" fontId="18" fillId="16" borderId="5" xfId="0" applyNumberFormat="1" applyFont="1" applyFill="1" applyBorder="1" applyProtection="1"/>
    <xf numFmtId="0" fontId="10" fillId="7" borderId="32" xfId="0" applyNumberFormat="1" applyFont="1" applyFill="1" applyBorder="1" applyProtection="1"/>
    <xf numFmtId="0" fontId="10" fillId="7" borderId="39" xfId="0" applyNumberFormat="1" applyFont="1" applyFill="1" applyBorder="1" applyProtection="1"/>
    <xf numFmtId="0" fontId="10" fillId="7" borderId="9" xfId="0" applyNumberFormat="1" applyFont="1" applyFill="1" applyBorder="1" applyAlignment="1" applyProtection="1">
      <alignment horizontal="right"/>
    </xf>
    <xf numFmtId="0" fontId="0" fillId="2" borderId="22" xfId="0" applyNumberFormat="1" applyBorder="1" applyAlignment="1" applyProtection="1">
      <alignment horizontal="right"/>
    </xf>
    <xf numFmtId="0" fontId="0" fillId="2" borderId="80" xfId="0" applyNumberFormat="1" applyBorder="1" applyAlignment="1" applyProtection="1">
      <alignment horizontal="right"/>
    </xf>
    <xf numFmtId="0" fontId="14" fillId="2" borderId="0" xfId="0" applyNumberFormat="1" applyFont="1" applyBorder="1" applyAlignment="1" applyProtection="1">
      <alignment horizontal="center"/>
    </xf>
    <xf numFmtId="39" fontId="0" fillId="2" borderId="23" xfId="0" applyNumberFormat="1" applyBorder="1" applyProtection="1"/>
    <xf numFmtId="39" fontId="0" fillId="2" borderId="24" xfId="0" applyNumberFormat="1" applyBorder="1" applyProtection="1"/>
    <xf numFmtId="39" fontId="4" fillId="2" borderId="37" xfId="0" applyNumberFormat="1" applyFont="1" applyBorder="1" applyProtection="1"/>
    <xf numFmtId="0" fontId="0" fillId="2" borderId="18" xfId="0" applyNumberFormat="1" applyBorder="1" applyAlignment="1" applyProtection="1">
      <alignment horizontal="right"/>
    </xf>
    <xf numFmtId="0" fontId="0" fillId="2" borderId="0" xfId="0" applyNumberFormat="1" applyBorder="1" applyAlignment="1" applyProtection="1">
      <alignment horizontal="right"/>
    </xf>
    <xf numFmtId="37" fontId="4" fillId="2" borderId="18" xfId="0" applyNumberFormat="1" applyFont="1" applyBorder="1" applyAlignment="1" applyProtection="1">
      <alignment horizontal="right"/>
    </xf>
    <xf numFmtId="37" fontId="22" fillId="2" borderId="0" xfId="0" applyNumberFormat="1" applyFont="1" applyProtection="1"/>
    <xf numFmtId="39" fontId="5" fillId="18" borderId="4" xfId="0" applyNumberFormat="1" applyFont="1" applyFill="1" applyBorder="1" applyProtection="1"/>
    <xf numFmtId="39" fontId="5" fillId="18" borderId="12" xfId="0" applyNumberFormat="1" applyFont="1" applyFill="1" applyBorder="1" applyProtection="1"/>
    <xf numFmtId="39" fontId="5" fillId="18" borderId="16" xfId="0" applyNumberFormat="1" applyFont="1" applyFill="1" applyBorder="1" applyProtection="1"/>
    <xf numFmtId="37" fontId="20" fillId="18" borderId="36" xfId="0" applyNumberFormat="1" applyFont="1" applyFill="1" applyBorder="1" applyProtection="1"/>
    <xf numFmtId="39" fontId="20" fillId="18" borderId="9" xfId="0" applyNumberFormat="1" applyFont="1" applyFill="1" applyBorder="1" applyProtection="1"/>
    <xf numFmtId="39" fontId="19" fillId="2" borderId="0" xfId="0" applyNumberFormat="1" applyFont="1" applyAlignment="1" applyProtection="1">
      <alignment horizontal="centerContinuous"/>
    </xf>
    <xf numFmtId="39" fontId="20" fillId="2" borderId="0" xfId="0" applyNumberFormat="1" applyFont="1" applyProtection="1"/>
    <xf numFmtId="39" fontId="19" fillId="2" borderId="35" xfId="0" applyNumberFormat="1" applyFont="1" applyBorder="1" applyAlignment="1" applyProtection="1">
      <alignment horizontal="center"/>
    </xf>
    <xf numFmtId="39" fontId="20" fillId="9" borderId="37" xfId="0" applyNumberFormat="1" applyFont="1" applyFill="1" applyBorder="1" applyProtection="1">
      <protection locked="0"/>
    </xf>
    <xf numFmtId="39" fontId="20" fillId="9" borderId="9" xfId="0" applyNumberFormat="1" applyFont="1" applyFill="1" applyBorder="1" applyProtection="1">
      <protection locked="0"/>
    </xf>
    <xf numFmtId="39" fontId="20" fillId="9" borderId="9" xfId="0" applyNumberFormat="1" applyFont="1" applyFill="1" applyBorder="1" applyAlignment="1" applyProtection="1">
      <alignment horizontal="right"/>
      <protection locked="0"/>
    </xf>
    <xf numFmtId="39" fontId="20" fillId="9" borderId="9" xfId="0" applyNumberFormat="1" applyFont="1" applyFill="1" applyBorder="1" applyAlignment="1" applyProtection="1">
      <alignment horizontal="center"/>
      <protection locked="0"/>
    </xf>
    <xf numFmtId="39" fontId="0" fillId="2" borderId="0" xfId="0" applyNumberFormat="1" applyProtection="1"/>
    <xf numFmtId="39" fontId="0" fillId="2" borderId="0" xfId="0" applyNumberFormat="1"/>
    <xf numFmtId="39" fontId="5" fillId="3" borderId="4" xfId="0" applyNumberFormat="1" applyFont="1" applyFill="1" applyBorder="1" applyProtection="1">
      <protection locked="0"/>
    </xf>
    <xf numFmtId="2" fontId="0" fillId="6" borderId="42" xfId="0" applyNumberFormat="1" applyFill="1" applyBorder="1"/>
    <xf numFmtId="37" fontId="0" fillId="0" borderId="0" xfId="0" applyFill="1"/>
    <xf numFmtId="37" fontId="2" fillId="2" borderId="27" xfId="0" applyNumberFormat="1" applyFont="1" applyBorder="1" applyProtection="1"/>
    <xf numFmtId="37" fontId="2" fillId="2" borderId="4" xfId="0" applyNumberFormat="1" applyFont="1" applyBorder="1" applyProtection="1"/>
    <xf numFmtId="39" fontId="2" fillId="2" borderId="3" xfId="0" applyNumberFormat="1" applyFont="1" applyBorder="1" applyProtection="1"/>
    <xf numFmtId="39" fontId="3" fillId="8" borderId="4" xfId="0" applyNumberFormat="1" applyFont="1" applyFill="1" applyBorder="1" applyProtection="1">
      <protection locked="0"/>
    </xf>
    <xf numFmtId="39" fontId="2" fillId="2" borderId="13" xfId="0" applyNumberFormat="1" applyFont="1" applyBorder="1" applyProtection="1"/>
    <xf numFmtId="39" fontId="2" fillId="2" borderId="16" xfId="0" applyNumberFormat="1" applyFont="1" applyBorder="1" applyProtection="1"/>
    <xf numFmtId="37" fontId="29" fillId="2" borderId="0" xfId="0" applyNumberFormat="1" applyFont="1" applyAlignment="1" applyProtection="1">
      <alignment wrapText="1"/>
    </xf>
    <xf numFmtId="37" fontId="32" fillId="2" borderId="0" xfId="0" applyNumberFormat="1" applyFont="1" applyAlignment="1" applyProtection="1">
      <alignment wrapText="1"/>
    </xf>
    <xf numFmtId="37" fontId="32" fillId="2" borderId="0" xfId="0" applyNumberFormat="1" applyFont="1" applyBorder="1" applyAlignment="1" applyProtection="1">
      <alignment wrapText="1"/>
    </xf>
    <xf numFmtId="37" fontId="32" fillId="2" borderId="0" xfId="0" applyNumberFormat="1" applyFont="1" applyAlignment="1" applyProtection="1">
      <alignment horizontal="center" wrapText="1"/>
    </xf>
    <xf numFmtId="37" fontId="4" fillId="2" borderId="0" xfId="0" applyNumberFormat="1" applyFont="1" applyAlignment="1" applyProtection="1">
      <alignment horizontal="center" wrapText="1"/>
    </xf>
    <xf numFmtId="37" fontId="0" fillId="2" borderId="45" xfId="0" applyNumberFormat="1" applyBorder="1" applyAlignment="1" applyProtection="1">
      <alignment horizontal="center" wrapText="1"/>
    </xf>
    <xf numFmtId="37" fontId="29" fillId="2" borderId="0" xfId="0" applyNumberFormat="1" applyFont="1" applyBorder="1" applyAlignment="1" applyProtection="1">
      <alignment wrapText="1"/>
    </xf>
    <xf numFmtId="37" fontId="31" fillId="2" borderId="9" xfId="0" applyNumberFormat="1" applyFont="1" applyBorder="1" applyAlignment="1" applyProtection="1">
      <alignment horizontal="center" wrapText="1"/>
    </xf>
    <xf numFmtId="37" fontId="0" fillId="2" borderId="0" xfId="0" applyAlignment="1">
      <alignment wrapText="1"/>
    </xf>
    <xf numFmtId="37" fontId="38" fillId="17" borderId="9" xfId="0" applyFont="1" applyFill="1" applyBorder="1" applyAlignment="1" applyProtection="1">
      <alignment wrapText="1"/>
    </xf>
    <xf numFmtId="37" fontId="31" fillId="2" borderId="51" xfId="0" applyNumberFormat="1" applyFont="1" applyBorder="1" applyAlignment="1" applyProtection="1">
      <alignment horizontal="center" wrapText="1"/>
    </xf>
    <xf numFmtId="0" fontId="11" fillId="2" borderId="54" xfId="0" applyNumberFormat="1" applyFont="1" applyBorder="1" applyAlignment="1">
      <alignment horizontal="center" wrapText="1"/>
    </xf>
    <xf numFmtId="0" fontId="13" fillId="2" borderId="47" xfId="0" applyNumberFormat="1" applyFont="1" applyBorder="1" applyAlignment="1">
      <alignment horizontal="center" wrapText="1"/>
    </xf>
    <xf numFmtId="49" fontId="23" fillId="19" borderId="0" xfId="0" applyNumberFormat="1" applyFont="1" applyFill="1" applyBorder="1" applyAlignment="1" applyProtection="1">
      <alignment horizontal="center"/>
    </xf>
    <xf numFmtId="37" fontId="38" fillId="19" borderId="0" xfId="0" applyFont="1" applyFill="1" applyBorder="1" applyAlignment="1" applyProtection="1">
      <alignment wrapText="1"/>
    </xf>
    <xf numFmtId="2" fontId="38" fillId="19" borderId="0" xfId="0" applyNumberFormat="1" applyFont="1" applyFill="1" applyBorder="1" applyAlignment="1" applyProtection="1"/>
    <xf numFmtId="37" fontId="29" fillId="19" borderId="0" xfId="0" applyNumberFormat="1" applyFont="1" applyFill="1" applyBorder="1" applyAlignment="1" applyProtection="1">
      <alignment horizontal="center"/>
    </xf>
    <xf numFmtId="37" fontId="29" fillId="19" borderId="0" xfId="0" applyNumberFormat="1" applyFont="1" applyFill="1" applyBorder="1" applyAlignment="1" applyProtection="1">
      <alignment wrapText="1"/>
    </xf>
    <xf numFmtId="2" fontId="0" fillId="19" borderId="0" xfId="0" applyNumberFormat="1" applyFill="1" applyBorder="1" applyAlignment="1" applyProtection="1">
      <alignment horizontal="center" vertical="center"/>
    </xf>
    <xf numFmtId="37" fontId="23" fillId="19" borderId="0" xfId="0" applyNumberFormat="1" applyFont="1" applyFill="1" applyBorder="1" applyAlignment="1" applyProtection="1">
      <alignment horizontal="center" vertical="center"/>
    </xf>
    <xf numFmtId="37" fontId="0" fillId="19" borderId="0" xfId="0" applyFill="1"/>
    <xf numFmtId="37" fontId="0" fillId="19" borderId="0" xfId="0" applyNumberFormat="1" applyFill="1" applyAlignment="1">
      <alignment vertical="center"/>
    </xf>
    <xf numFmtId="37" fontId="0" fillId="19" borderId="0" xfId="0" applyNumberFormat="1" applyFill="1"/>
    <xf numFmtId="37" fontId="0" fillId="19" borderId="0" xfId="0" applyNumberFormat="1" applyFill="1" applyAlignment="1">
      <alignment vertical="center" wrapText="1"/>
    </xf>
    <xf numFmtId="164" fontId="0" fillId="19" borderId="0" xfId="0" applyNumberFormat="1" applyFill="1" applyBorder="1" applyAlignment="1">
      <alignment vertical="center"/>
    </xf>
    <xf numFmtId="0" fontId="0" fillId="19" borderId="0" xfId="0" applyNumberFormat="1" applyFill="1"/>
    <xf numFmtId="37" fontId="42" fillId="0" borderId="71" xfId="0" applyNumberFormat="1" applyFont="1" applyFill="1" applyBorder="1" applyAlignment="1" applyProtection="1">
      <alignment horizontal="center"/>
    </xf>
    <xf numFmtId="0" fontId="11" fillId="2" borderId="85" xfId="0" applyNumberFormat="1" applyFont="1" applyBorder="1" applyAlignment="1">
      <alignment wrapText="1"/>
    </xf>
    <xf numFmtId="0" fontId="3" fillId="2" borderId="25" xfId="0" applyNumberFormat="1" applyFont="1" applyBorder="1" applyAlignment="1">
      <alignment wrapText="1"/>
    </xf>
    <xf numFmtId="2" fontId="0" fillId="6" borderId="87" xfId="0" applyNumberFormat="1" applyFill="1" applyBorder="1"/>
    <xf numFmtId="2" fontId="4" fillId="2" borderId="82" xfId="0" applyNumberFormat="1" applyFont="1" applyBorder="1" applyAlignment="1">
      <alignment horizontal="center"/>
    </xf>
    <xf numFmtId="37" fontId="34" fillId="12" borderId="49" xfId="0" applyFont="1" applyFill="1" applyBorder="1" applyAlignment="1" applyProtection="1">
      <alignment horizontal="center"/>
    </xf>
    <xf numFmtId="39" fontId="4" fillId="2" borderId="36" xfId="0" applyNumberFormat="1" applyFont="1" applyBorder="1" applyProtection="1"/>
    <xf numFmtId="0" fontId="0" fillId="18" borderId="53" xfId="0" applyNumberFormat="1" applyFill="1" applyBorder="1" applyAlignment="1" applyProtection="1">
      <alignment horizontal="right"/>
    </xf>
    <xf numFmtId="39" fontId="0" fillId="18" borderId="8" xfId="0" applyNumberFormat="1" applyFill="1" applyBorder="1" applyProtection="1"/>
    <xf numFmtId="39" fontId="0" fillId="18" borderId="79" xfId="0" applyNumberFormat="1" applyFill="1" applyBorder="1" applyProtection="1"/>
    <xf numFmtId="39" fontId="4" fillId="18" borderId="9" xfId="0" applyNumberFormat="1" applyFont="1" applyFill="1" applyBorder="1" applyProtection="1"/>
    <xf numFmtId="37" fontId="33" fillId="17" borderId="9" xfId="0" applyNumberFormat="1" applyFont="1" applyFill="1" applyBorder="1" applyAlignment="1" applyProtection="1">
      <alignment horizontal="center"/>
    </xf>
    <xf numFmtId="37" fontId="0" fillId="2" borderId="0" xfId="0" applyNumberFormat="1" applyBorder="1" applyAlignment="1" applyProtection="1"/>
    <xf numFmtId="37" fontId="1" fillId="3" borderId="29" xfId="0" applyNumberFormat="1" applyFont="1" applyFill="1" applyBorder="1" applyProtection="1"/>
    <xf numFmtId="37" fontId="1" fillId="3" borderId="3" xfId="0" applyNumberFormat="1" applyFont="1" applyFill="1" applyBorder="1" applyProtection="1"/>
    <xf numFmtId="37" fontId="1" fillId="3" borderId="3" xfId="0" applyNumberFormat="1" applyFont="1" applyFill="1" applyBorder="1" applyProtection="1">
      <protection locked="0"/>
    </xf>
    <xf numFmtId="37" fontId="1" fillId="2" borderId="56" xfId="0" applyNumberFormat="1" applyFont="1" applyBorder="1" applyProtection="1"/>
    <xf numFmtId="37" fontId="1" fillId="2" borderId="67" xfId="0" applyNumberFormat="1" applyFont="1" applyBorder="1" applyProtection="1"/>
    <xf numFmtId="37" fontId="5" fillId="8" borderId="46" xfId="0" applyNumberFormat="1" applyFont="1" applyFill="1" applyBorder="1" applyProtection="1">
      <protection locked="0"/>
    </xf>
    <xf numFmtId="37" fontId="1" fillId="18" borderId="9" xfId="0" applyNumberFormat="1" applyFont="1" applyFill="1" applyBorder="1" applyProtection="1"/>
    <xf numFmtId="37" fontId="5" fillId="18" borderId="46" xfId="0" applyNumberFormat="1" applyFont="1" applyFill="1" applyBorder="1" applyProtection="1"/>
    <xf numFmtId="37" fontId="1" fillId="0" borderId="6" xfId="0" applyNumberFormat="1" applyFont="1" applyFill="1" applyBorder="1" applyProtection="1"/>
    <xf numFmtId="37" fontId="5" fillId="18" borderId="4" xfId="0" applyNumberFormat="1" applyFont="1" applyFill="1" applyBorder="1" applyProtection="1"/>
    <xf numFmtId="37" fontId="1" fillId="18" borderId="3" xfId="0" applyNumberFormat="1" applyFont="1" applyFill="1" applyBorder="1" applyProtection="1"/>
    <xf numFmtId="37" fontId="5" fillId="18" borderId="9" xfId="0" applyNumberFormat="1" applyFont="1" applyFill="1" applyBorder="1" applyProtection="1"/>
    <xf numFmtId="37" fontId="31" fillId="2" borderId="25" xfId="0" applyNumberFormat="1" applyFont="1" applyBorder="1" applyAlignment="1" applyProtection="1">
      <alignment horizontal="center" wrapText="1"/>
    </xf>
    <xf numFmtId="37" fontId="31" fillId="2" borderId="69" xfId="0" applyNumberFormat="1" applyFont="1" applyBorder="1" applyAlignment="1" applyProtection="1">
      <alignment horizontal="center" wrapText="1"/>
    </xf>
    <xf numFmtId="37" fontId="31" fillId="2" borderId="70" xfId="0" applyNumberFormat="1" applyFont="1" applyBorder="1" applyAlignment="1" applyProtection="1">
      <alignment horizontal="center" wrapText="1"/>
    </xf>
    <xf numFmtId="0" fontId="0" fillId="2" borderId="33" xfId="0" applyNumberFormat="1" applyBorder="1" applyProtection="1"/>
    <xf numFmtId="2" fontId="0" fillId="2" borderId="35" xfId="0" applyNumberFormat="1" applyBorder="1" applyProtection="1"/>
    <xf numFmtId="0" fontId="10" fillId="7" borderId="36" xfId="0" applyNumberFormat="1" applyFont="1" applyFill="1" applyBorder="1" applyProtection="1"/>
    <xf numFmtId="2" fontId="0" fillId="2" borderId="37" xfId="0" applyNumberFormat="1" applyBorder="1" applyProtection="1"/>
    <xf numFmtId="0" fontId="0" fillId="2" borderId="36" xfId="0" applyNumberFormat="1" applyBorder="1" applyProtection="1"/>
    <xf numFmtId="37" fontId="23" fillId="0" borderId="0" xfId="0" applyNumberFormat="1" applyFont="1" applyFill="1" applyBorder="1" applyProtection="1">
      <protection locked="0"/>
    </xf>
    <xf numFmtId="39" fontId="0" fillId="18" borderId="9" xfId="0" applyNumberFormat="1" applyFill="1" applyBorder="1" applyProtection="1"/>
    <xf numFmtId="0" fontId="0" fillId="2" borderId="63" xfId="0" applyNumberFormat="1" applyBorder="1" applyProtection="1"/>
    <xf numFmtId="0" fontId="11" fillId="2" borderId="40" xfId="0" applyNumberFormat="1" applyFont="1" applyBorder="1" applyProtection="1"/>
    <xf numFmtId="0" fontId="14" fillId="2" borderId="52" xfId="0" applyNumberFormat="1" applyFont="1" applyBorder="1" applyAlignment="1" applyProtection="1">
      <alignment horizontal="center" wrapText="1"/>
    </xf>
    <xf numFmtId="0" fontId="14" fillId="2" borderId="90" xfId="0" applyNumberFormat="1" applyFont="1" applyBorder="1" applyAlignment="1" applyProtection="1">
      <alignment horizontal="center" wrapText="1"/>
    </xf>
    <xf numFmtId="39" fontId="0" fillId="2" borderId="36" xfId="0" applyNumberFormat="1" applyBorder="1" applyProtection="1"/>
    <xf numFmtId="39" fontId="0" fillId="2" borderId="37" xfId="0" applyNumberFormat="1" applyBorder="1" applyProtection="1"/>
    <xf numFmtId="39" fontId="0" fillId="0" borderId="25" xfId="0" applyNumberFormat="1" applyFill="1" applyBorder="1"/>
    <xf numFmtId="0" fontId="0" fillId="13" borderId="9" xfId="0" applyNumberFormat="1" applyFill="1" applyBorder="1" applyAlignment="1"/>
    <xf numFmtId="37" fontId="20" fillId="2" borderId="95" xfId="0" applyNumberFormat="1" applyFont="1" applyBorder="1" applyAlignment="1" applyProtection="1"/>
    <xf numFmtId="37" fontId="20" fillId="2" borderId="9" xfId="0" applyNumberFormat="1" applyFont="1" applyBorder="1" applyAlignment="1" applyProtection="1"/>
    <xf numFmtId="37" fontId="20" fillId="2" borderId="51" xfId="0" applyNumberFormat="1" applyFont="1" applyBorder="1" applyAlignment="1" applyProtection="1">
      <alignment horizontal="center" vertical="center" wrapText="1"/>
    </xf>
    <xf numFmtId="37" fontId="20" fillId="2" borderId="9" xfId="0" applyNumberFormat="1" applyFont="1" applyBorder="1" applyAlignment="1" applyProtection="1">
      <alignment horizontal="center" vertical="center" wrapText="1"/>
    </xf>
    <xf numFmtId="43" fontId="0" fillId="2" borderId="46" xfId="2" applyFont="1" applyFill="1" applyBorder="1"/>
    <xf numFmtId="0" fontId="4" fillId="2" borderId="50" xfId="0" applyNumberFormat="1" applyFont="1" applyBorder="1" applyAlignment="1" applyProtection="1"/>
    <xf numFmtId="0" fontId="9" fillId="2" borderId="0" xfId="0" applyNumberFormat="1" applyFont="1" applyBorder="1" applyProtection="1"/>
    <xf numFmtId="37" fontId="19" fillId="2" borderId="9" xfId="0" applyNumberFormat="1" applyFont="1" applyBorder="1" applyAlignment="1" applyProtection="1">
      <alignment horizontal="center" wrapText="1"/>
    </xf>
    <xf numFmtId="39" fontId="19" fillId="0" borderId="37" xfId="0" applyNumberFormat="1" applyFont="1" applyFill="1" applyBorder="1" applyAlignment="1" applyProtection="1">
      <alignment horizontal="center"/>
    </xf>
    <xf numFmtId="166" fontId="20" fillId="0" borderId="37" xfId="0" applyNumberFormat="1" applyFont="1" applyFill="1" applyBorder="1" applyProtection="1"/>
    <xf numFmtId="39" fontId="20" fillId="2" borderId="38" xfId="0" applyNumberFormat="1" applyFont="1" applyBorder="1" applyProtection="1"/>
    <xf numFmtId="166" fontId="20" fillId="0" borderId="81" xfId="0" applyNumberFormat="1" applyFont="1" applyFill="1" applyBorder="1" applyProtection="1"/>
    <xf numFmtId="37" fontId="3" fillId="2" borderId="9" xfId="0" applyNumberFormat="1" applyFont="1" applyBorder="1" applyProtection="1"/>
    <xf numFmtId="40" fontId="23" fillId="14" borderId="9" xfId="0" applyNumberFormat="1" applyFont="1" applyFill="1" applyBorder="1" applyProtection="1"/>
    <xf numFmtId="40" fontId="10" fillId="2" borderId="36" xfId="2" applyNumberFormat="1" applyFont="1" applyFill="1" applyBorder="1" applyAlignment="1" applyProtection="1"/>
    <xf numFmtId="40" fontId="23" fillId="18" borderId="9" xfId="2" applyNumberFormat="1" applyFont="1" applyFill="1" applyBorder="1" applyAlignment="1" applyProtection="1"/>
    <xf numFmtId="40" fontId="23" fillId="2" borderId="37" xfId="2" applyNumberFormat="1" applyFont="1" applyFill="1" applyBorder="1" applyAlignment="1" applyProtection="1"/>
    <xf numFmtId="40" fontId="4" fillId="2" borderId="66" xfId="2" applyNumberFormat="1" applyFont="1" applyFill="1" applyBorder="1" applyProtection="1"/>
    <xf numFmtId="40" fontId="4" fillId="18" borderId="38" xfId="2" applyNumberFormat="1" applyFont="1" applyFill="1" applyBorder="1" applyProtection="1"/>
    <xf numFmtId="40" fontId="4" fillId="2" borderId="81" xfId="2" applyNumberFormat="1" applyFont="1" applyFill="1" applyBorder="1" applyProtection="1"/>
    <xf numFmtId="40" fontId="33" fillId="2" borderId="34" xfId="2" applyNumberFormat="1" applyFont="1" applyFill="1" applyBorder="1" applyAlignment="1" applyProtection="1"/>
    <xf numFmtId="40" fontId="33" fillId="2" borderId="9" xfId="2" applyNumberFormat="1" applyFont="1" applyFill="1" applyBorder="1" applyAlignment="1" applyProtection="1"/>
    <xf numFmtId="40" fontId="33" fillId="0" borderId="9" xfId="2" applyNumberFormat="1" applyFont="1" applyFill="1" applyBorder="1" applyAlignment="1" applyProtection="1"/>
    <xf numFmtId="40" fontId="33" fillId="17" borderId="9" xfId="2" applyNumberFormat="1" applyFont="1" applyFill="1" applyBorder="1" applyAlignment="1" applyProtection="1"/>
    <xf numFmtId="166" fontId="23" fillId="15" borderId="34" xfId="0" applyNumberFormat="1" applyFont="1" applyFill="1" applyBorder="1" applyProtection="1"/>
    <xf numFmtId="166" fontId="23" fillId="15" borderId="9" xfId="0" applyNumberFormat="1" applyFont="1" applyFill="1" applyBorder="1" applyProtection="1"/>
    <xf numFmtId="37" fontId="3" fillId="0" borderId="9" xfId="0" applyNumberFormat="1" applyFont="1" applyFill="1" applyBorder="1" applyAlignment="1" applyProtection="1"/>
    <xf numFmtId="37" fontId="0" fillId="0" borderId="9" xfId="0" applyNumberFormat="1" applyFill="1" applyBorder="1" applyAlignment="1" applyProtection="1"/>
    <xf numFmtId="37" fontId="0" fillId="0" borderId="9" xfId="0" applyNumberFormat="1" applyFill="1" applyBorder="1" applyProtection="1"/>
    <xf numFmtId="39" fontId="3" fillId="15" borderId="46" xfId="0" applyNumberFormat="1" applyFont="1" applyFill="1" applyBorder="1" applyProtection="1"/>
    <xf numFmtId="37" fontId="33" fillId="2" borderId="9" xfId="0" applyNumberFormat="1" applyFont="1" applyBorder="1" applyAlignment="1" applyProtection="1">
      <alignment wrapText="1"/>
    </xf>
    <xf numFmtId="37" fontId="33" fillId="12" borderId="9" xfId="0" applyFont="1" applyFill="1" applyBorder="1" applyAlignment="1" applyProtection="1">
      <alignment horizontal="center"/>
    </xf>
    <xf numFmtId="37" fontId="33" fillId="17" borderId="9" xfId="0" applyNumberFormat="1" applyFont="1" applyFill="1" applyBorder="1" applyAlignment="1" applyProtection="1">
      <alignment wrapText="1"/>
    </xf>
    <xf numFmtId="49" fontId="3" fillId="17" borderId="6" xfId="0" applyNumberFormat="1" applyFont="1" applyFill="1" applyBorder="1" applyAlignment="1" applyProtection="1">
      <alignment horizontal="center"/>
    </xf>
    <xf numFmtId="37" fontId="33" fillId="17" borderId="9" xfId="0" applyFont="1" applyFill="1" applyBorder="1" applyAlignment="1">
      <alignment wrapText="1"/>
    </xf>
    <xf numFmtId="40" fontId="33" fillId="17" borderId="9" xfId="0" applyNumberFormat="1" applyFont="1" applyFill="1" applyBorder="1"/>
    <xf numFmtId="37" fontId="33" fillId="17" borderId="9" xfId="0" applyFont="1" applyFill="1" applyBorder="1"/>
    <xf numFmtId="37" fontId="33" fillId="2" borderId="0" xfId="0" applyNumberFormat="1" applyFont="1" applyBorder="1" applyProtection="1"/>
    <xf numFmtId="37" fontId="33" fillId="2" borderId="34" xfId="0" applyNumberFormat="1" applyFont="1" applyBorder="1" applyAlignment="1" applyProtection="1">
      <alignment wrapText="1"/>
    </xf>
    <xf numFmtId="37" fontId="33" fillId="0" borderId="9" xfId="0" applyFont="1" applyFill="1" applyBorder="1" applyAlignment="1" applyProtection="1">
      <alignment wrapText="1"/>
    </xf>
    <xf numFmtId="37" fontId="33" fillId="2" borderId="9" xfId="0" applyFont="1" applyBorder="1" applyAlignment="1" applyProtection="1">
      <alignment wrapText="1"/>
    </xf>
    <xf numFmtId="37" fontId="43" fillId="17" borderId="9" xfId="0" applyFont="1" applyFill="1" applyBorder="1" applyAlignment="1" applyProtection="1">
      <alignment wrapText="1"/>
    </xf>
    <xf numFmtId="37" fontId="33" fillId="0" borderId="18" xfId="0" applyNumberFormat="1" applyFont="1" applyFill="1" applyBorder="1" applyAlignment="1" applyProtection="1">
      <alignment wrapText="1"/>
    </xf>
    <xf numFmtId="37" fontId="33" fillId="2" borderId="18" xfId="0" applyNumberFormat="1" applyFont="1" applyBorder="1" applyAlignment="1" applyProtection="1">
      <alignment wrapText="1"/>
    </xf>
    <xf numFmtId="37" fontId="33" fillId="0" borderId="9" xfId="0" applyNumberFormat="1" applyFont="1" applyFill="1" applyBorder="1" applyAlignment="1" applyProtection="1">
      <alignment wrapText="1"/>
    </xf>
    <xf numFmtId="37" fontId="33" fillId="0" borderId="9" xfId="0" applyFont="1" applyFill="1" applyBorder="1" applyAlignment="1">
      <alignment wrapText="1"/>
    </xf>
    <xf numFmtId="37" fontId="33" fillId="17" borderId="18" xfId="0" applyNumberFormat="1" applyFont="1" applyFill="1" applyBorder="1" applyAlignment="1" applyProtection="1">
      <alignment wrapText="1"/>
    </xf>
    <xf numFmtId="37" fontId="44" fillId="2" borderId="49" xfId="0" applyNumberFormat="1" applyFont="1" applyBorder="1" applyAlignment="1" applyProtection="1">
      <alignment horizontal="center" wrapText="1"/>
    </xf>
    <xf numFmtId="49" fontId="33" fillId="0" borderId="33" xfId="0" applyNumberFormat="1" applyFont="1" applyFill="1" applyBorder="1" applyAlignment="1" applyProtection="1">
      <alignment horizontal="center"/>
    </xf>
    <xf numFmtId="49" fontId="33" fillId="0" borderId="36" xfId="0" applyNumberFormat="1" applyFont="1" applyFill="1" applyBorder="1" applyAlignment="1" applyProtection="1">
      <alignment horizontal="center"/>
    </xf>
    <xf numFmtId="49" fontId="33" fillId="17" borderId="36" xfId="0" applyNumberFormat="1" applyFont="1" applyFill="1" applyBorder="1" applyAlignment="1" applyProtection="1">
      <alignment horizontal="center"/>
    </xf>
    <xf numFmtId="40" fontId="34" fillId="17" borderId="9" xfId="2" applyNumberFormat="1" applyFont="1" applyFill="1" applyBorder="1" applyAlignment="1" applyProtection="1"/>
    <xf numFmtId="37" fontId="34" fillId="17" borderId="9" xfId="0" applyNumberFormat="1" applyFont="1" applyFill="1" applyBorder="1" applyAlignment="1" applyProtection="1">
      <alignment horizontal="center"/>
    </xf>
    <xf numFmtId="37" fontId="32" fillId="17" borderId="36" xfId="0" applyNumberFormat="1" applyFont="1" applyFill="1" applyBorder="1" applyAlignment="1" applyProtection="1">
      <alignment horizontal="center"/>
    </xf>
    <xf numFmtId="40" fontId="45" fillId="17" borderId="9" xfId="2" applyNumberFormat="1" applyFont="1" applyFill="1" applyBorder="1" applyAlignment="1" applyProtection="1"/>
    <xf numFmtId="37" fontId="45" fillId="17" borderId="9" xfId="0" applyFont="1" applyFill="1" applyBorder="1" applyAlignment="1" applyProtection="1">
      <alignment horizontal="center"/>
    </xf>
    <xf numFmtId="37" fontId="33" fillId="0" borderId="0" xfId="0" applyFont="1" applyFill="1" applyAlignment="1">
      <alignment horizontal="center"/>
    </xf>
    <xf numFmtId="37" fontId="33" fillId="0" borderId="9" xfId="0" applyFont="1" applyFill="1" applyBorder="1" applyAlignment="1">
      <alignment horizontal="center"/>
    </xf>
    <xf numFmtId="49" fontId="33" fillId="0" borderId="9" xfId="0" applyNumberFormat="1" applyFont="1" applyFill="1" applyBorder="1" applyAlignment="1" applyProtection="1">
      <alignment horizontal="center"/>
    </xf>
    <xf numFmtId="49" fontId="33" fillId="17" borderId="9" xfId="0" applyNumberFormat="1" applyFont="1" applyFill="1" applyBorder="1" applyAlignment="1" applyProtection="1">
      <alignment horizontal="center"/>
    </xf>
    <xf numFmtId="49" fontId="33" fillId="17" borderId="6" xfId="0" applyNumberFormat="1" applyFont="1" applyFill="1" applyBorder="1" applyAlignment="1" applyProtection="1">
      <alignment horizontal="center"/>
    </xf>
    <xf numFmtId="49" fontId="33" fillId="0" borderId="6" xfId="0" applyNumberFormat="1" applyFont="1" applyFill="1" applyBorder="1" applyAlignment="1" applyProtection="1">
      <alignment horizontal="center"/>
    </xf>
    <xf numFmtId="0" fontId="33" fillId="0" borderId="36" xfId="0" applyNumberFormat="1" applyFont="1" applyFill="1" applyBorder="1" applyAlignment="1" applyProtection="1">
      <alignment horizontal="center"/>
    </xf>
    <xf numFmtId="40" fontId="33" fillId="0" borderId="9" xfId="2" applyNumberFormat="1" applyFont="1" applyFill="1" applyBorder="1" applyAlignment="1" applyProtection="1">
      <alignment horizontal="right" vertical="center"/>
    </xf>
    <xf numFmtId="37" fontId="33" fillId="2" borderId="58" xfId="0" applyNumberFormat="1" applyFont="1" applyBorder="1" applyAlignment="1" applyProtection="1">
      <alignment horizontal="center" vertical="center"/>
    </xf>
    <xf numFmtId="2" fontId="33" fillId="2" borderId="0" xfId="0" applyNumberFormat="1" applyFont="1"/>
    <xf numFmtId="37" fontId="33" fillId="2" borderId="0" xfId="0" applyFont="1"/>
    <xf numFmtId="37" fontId="33" fillId="19" borderId="0" xfId="0" applyFont="1" applyFill="1"/>
    <xf numFmtId="37" fontId="33" fillId="19" borderId="0" xfId="0" applyNumberFormat="1" applyFont="1" applyFill="1"/>
    <xf numFmtId="49" fontId="3" fillId="0" borderId="44" xfId="0" applyNumberFormat="1" applyFont="1" applyFill="1" applyBorder="1" applyAlignment="1" applyProtection="1">
      <alignment horizontal="center"/>
    </xf>
    <xf numFmtId="37" fontId="33" fillId="2" borderId="49" xfId="0" applyNumberFormat="1" applyFont="1" applyBorder="1" applyAlignment="1" applyProtection="1">
      <alignment wrapText="1"/>
    </xf>
    <xf numFmtId="40" fontId="3" fillId="0" borderId="49" xfId="2" applyNumberFormat="1" applyFont="1" applyFill="1" applyBorder="1" applyAlignment="1" applyProtection="1">
      <alignment horizontal="right" vertical="center"/>
    </xf>
    <xf numFmtId="49" fontId="3" fillId="17" borderId="38" xfId="0" applyNumberFormat="1" applyFont="1" applyFill="1" applyBorder="1" applyAlignment="1" applyProtection="1">
      <alignment horizontal="center"/>
    </xf>
    <xf numFmtId="37" fontId="3" fillId="17" borderId="91" xfId="0" applyNumberFormat="1" applyFont="1" applyFill="1" applyBorder="1" applyAlignment="1" applyProtection="1">
      <alignment wrapText="1"/>
    </xf>
    <xf numFmtId="2" fontId="3" fillId="17" borderId="41" xfId="0" applyNumberFormat="1" applyFont="1" applyFill="1" applyBorder="1" applyAlignment="1" applyProtection="1">
      <alignment horizontal="center" vertical="center"/>
    </xf>
    <xf numFmtId="2" fontId="33" fillId="2" borderId="0" xfId="0" applyNumberFormat="1" applyFont="1" applyBorder="1" applyAlignment="1" applyProtection="1">
      <alignment vertical="center"/>
    </xf>
    <xf numFmtId="2" fontId="33" fillId="2" borderId="0" xfId="0" applyNumberFormat="1" applyFont="1" applyBorder="1" applyAlignment="1">
      <alignment vertical="center"/>
    </xf>
    <xf numFmtId="37" fontId="33" fillId="2" borderId="0" xfId="0" applyNumberFormat="1" applyFont="1" applyAlignment="1">
      <alignment vertical="center"/>
    </xf>
    <xf numFmtId="49" fontId="33" fillId="0" borderId="44" xfId="0" applyNumberFormat="1" applyFont="1" applyFill="1" applyBorder="1" applyAlignment="1" applyProtection="1">
      <alignment horizontal="center"/>
    </xf>
    <xf numFmtId="37" fontId="33" fillId="2" borderId="29" xfId="0" applyNumberFormat="1" applyFont="1" applyBorder="1" applyAlignment="1" applyProtection="1">
      <alignment horizontal="center" vertical="center"/>
    </xf>
    <xf numFmtId="37" fontId="33" fillId="2" borderId="0" xfId="0" applyNumberFormat="1" applyFont="1" applyAlignment="1">
      <alignment vertical="center" wrapText="1"/>
    </xf>
    <xf numFmtId="37" fontId="33" fillId="17" borderId="38" xfId="0" applyNumberFormat="1" applyFont="1" applyFill="1" applyBorder="1" applyAlignment="1" applyProtection="1">
      <alignment wrapText="1"/>
    </xf>
    <xf numFmtId="2" fontId="33" fillId="17" borderId="41" xfId="0" applyNumberFormat="1" applyFont="1" applyFill="1" applyBorder="1" applyAlignment="1" applyProtection="1">
      <alignment horizontal="center"/>
    </xf>
    <xf numFmtId="37" fontId="33" fillId="0" borderId="0" xfId="0" applyNumberFormat="1" applyFont="1" applyFill="1" applyBorder="1" applyAlignment="1" applyProtection="1">
      <alignment horizontal="center"/>
    </xf>
    <xf numFmtId="2" fontId="33" fillId="2" borderId="0" xfId="0" applyNumberFormat="1" applyFont="1" applyBorder="1" applyProtection="1"/>
    <xf numFmtId="37" fontId="33" fillId="2" borderId="0" xfId="0" applyNumberFormat="1" applyFont="1" applyBorder="1"/>
    <xf numFmtId="2" fontId="33" fillId="2" borderId="0" xfId="0" applyNumberFormat="1" applyFont="1" applyAlignment="1">
      <alignment horizontal="right"/>
    </xf>
    <xf numFmtId="164" fontId="33" fillId="2" borderId="0" xfId="0" applyNumberFormat="1" applyFont="1" applyBorder="1"/>
    <xf numFmtId="0" fontId="46" fillId="2" borderId="86" xfId="0" applyNumberFormat="1" applyFont="1" applyBorder="1" applyAlignment="1">
      <alignment wrapText="1"/>
    </xf>
    <xf numFmtId="0" fontId="33" fillId="13" borderId="83" xfId="0" applyNumberFormat="1" applyFont="1" applyFill="1" applyBorder="1" applyAlignment="1"/>
    <xf numFmtId="37" fontId="33" fillId="0" borderId="0" xfId="0" applyNumberFormat="1" applyFont="1" applyFill="1" applyBorder="1" applyAlignment="1"/>
    <xf numFmtId="0" fontId="33" fillId="2" borderId="77" xfId="0" applyNumberFormat="1" applyFont="1" applyBorder="1" applyAlignment="1">
      <alignment wrapText="1"/>
    </xf>
    <xf numFmtId="40" fontId="33" fillId="2" borderId="36" xfId="2" applyNumberFormat="1" applyFont="1" applyFill="1" applyBorder="1"/>
    <xf numFmtId="39" fontId="33" fillId="2" borderId="9" xfId="0" applyNumberFormat="1" applyFont="1" applyBorder="1"/>
    <xf numFmtId="40" fontId="33" fillId="2" borderId="9" xfId="2" applyNumberFormat="1" applyFont="1" applyFill="1" applyBorder="1"/>
    <xf numFmtId="39" fontId="33" fillId="2" borderId="37" xfId="0" applyNumberFormat="1" applyFont="1" applyBorder="1"/>
    <xf numFmtId="0" fontId="47" fillId="7" borderId="73" xfId="0" applyNumberFormat="1" applyFont="1" applyFill="1" applyBorder="1" applyProtection="1"/>
    <xf numFmtId="0" fontId="46" fillId="2" borderId="77" xfId="0" applyNumberFormat="1" applyFont="1" applyBorder="1" applyAlignment="1">
      <alignment wrapText="1"/>
    </xf>
    <xf numFmtId="40" fontId="33" fillId="6" borderId="89" xfId="0" applyNumberFormat="1" applyFont="1" applyFill="1" applyBorder="1"/>
    <xf numFmtId="39" fontId="33" fillId="6" borderId="78" xfId="0" applyNumberFormat="1" applyFont="1" applyFill="1" applyBorder="1"/>
    <xf numFmtId="0" fontId="33" fillId="13" borderId="76" xfId="0" applyNumberFormat="1" applyFont="1" applyFill="1" applyBorder="1" applyAlignment="1"/>
    <xf numFmtId="2" fontId="33" fillId="6" borderId="9" xfId="0" applyNumberFormat="1" applyFont="1" applyFill="1" applyBorder="1"/>
    <xf numFmtId="39" fontId="33" fillId="2" borderId="18" xfId="0" applyNumberFormat="1" applyFont="1" applyBorder="1"/>
    <xf numFmtId="0" fontId="33" fillId="5" borderId="0" xfId="0" applyNumberFormat="1" applyFont="1" applyFill="1" applyBorder="1"/>
    <xf numFmtId="37" fontId="33" fillId="2" borderId="0" xfId="0" applyNumberFormat="1" applyFont="1"/>
    <xf numFmtId="0" fontId="33" fillId="13" borderId="9" xfId="0" applyNumberFormat="1" applyFont="1" applyFill="1" applyBorder="1" applyAlignment="1"/>
    <xf numFmtId="40" fontId="33" fillId="0" borderId="36" xfId="2" applyNumberFormat="1" applyFont="1" applyFill="1" applyBorder="1"/>
    <xf numFmtId="39" fontId="33" fillId="0" borderId="9" xfId="0" applyNumberFormat="1" applyFont="1" applyFill="1" applyBorder="1"/>
    <xf numFmtId="39" fontId="33" fillId="0" borderId="18" xfId="0" applyNumberFormat="1" applyFont="1" applyFill="1" applyBorder="1"/>
    <xf numFmtId="39" fontId="33" fillId="0" borderId="49" xfId="0" applyNumberFormat="1" applyFont="1" applyFill="1" applyBorder="1"/>
    <xf numFmtId="0" fontId="33" fillId="2" borderId="93" xfId="0" applyNumberFormat="1" applyFont="1" applyBorder="1" applyAlignment="1">
      <alignment wrapText="1"/>
    </xf>
    <xf numFmtId="0" fontId="33" fillId="2" borderId="47" xfId="0" applyNumberFormat="1" applyFont="1" applyBorder="1" applyAlignment="1">
      <alignment wrapText="1"/>
    </xf>
    <xf numFmtId="40" fontId="33" fillId="0" borderId="92" xfId="2" applyNumberFormat="1" applyFont="1" applyFill="1" applyBorder="1"/>
    <xf numFmtId="39" fontId="33" fillId="0" borderId="92" xfId="0" applyNumberFormat="1" applyFont="1" applyFill="1" applyBorder="1"/>
    <xf numFmtId="2" fontId="33" fillId="6" borderId="65" xfId="0" applyNumberFormat="1" applyFont="1" applyFill="1" applyBorder="1"/>
    <xf numFmtId="39" fontId="33" fillId="0" borderId="58" xfId="0" applyNumberFormat="1" applyFont="1" applyFill="1" applyBorder="1"/>
    <xf numFmtId="2" fontId="33" fillId="6" borderId="49" xfId="0" applyNumberFormat="1" applyFont="1" applyFill="1" applyBorder="1"/>
    <xf numFmtId="39" fontId="33" fillId="0" borderId="88" xfId="0" applyNumberFormat="1" applyFont="1" applyFill="1" applyBorder="1"/>
    <xf numFmtId="43" fontId="33" fillId="2" borderId="88" xfId="2" applyFont="1" applyFill="1" applyBorder="1"/>
    <xf numFmtId="39" fontId="33" fillId="0" borderId="94" xfId="0" applyNumberFormat="1" applyFont="1" applyFill="1" applyBorder="1"/>
    <xf numFmtId="43" fontId="33" fillId="8" borderId="46" xfId="2" applyFont="1" applyFill="1" applyBorder="1" applyProtection="1">
      <protection locked="0"/>
    </xf>
    <xf numFmtId="39" fontId="33" fillId="2" borderId="46" xfId="0" applyNumberFormat="1" applyFont="1" applyBorder="1"/>
    <xf numFmtId="39" fontId="33" fillId="2" borderId="56" xfId="0" applyNumberFormat="1" applyFont="1" applyBorder="1"/>
    <xf numFmtId="43" fontId="33" fillId="8" borderId="9" xfId="2" applyFont="1" applyFill="1" applyBorder="1" applyProtection="1">
      <protection locked="0"/>
    </xf>
    <xf numFmtId="43" fontId="33" fillId="8" borderId="49" xfId="2" applyFont="1" applyFill="1" applyBorder="1" applyProtection="1">
      <protection locked="0"/>
    </xf>
    <xf numFmtId="39" fontId="33" fillId="2" borderId="58" xfId="0" applyNumberFormat="1" applyFont="1" applyBorder="1"/>
    <xf numFmtId="2" fontId="33" fillId="2" borderId="55" xfId="0" applyNumberFormat="1" applyFont="1" applyBorder="1" applyAlignment="1">
      <alignment wrapText="1"/>
    </xf>
    <xf numFmtId="37" fontId="33" fillId="2" borderId="35" xfId="0" applyNumberFormat="1" applyFont="1" applyBorder="1" applyAlignment="1">
      <alignment horizontal="center"/>
    </xf>
    <xf numFmtId="37" fontId="33" fillId="2" borderId="6" xfId="0" applyNumberFormat="1" applyFont="1" applyBorder="1" applyAlignment="1">
      <alignment horizontal="right" wrapText="1"/>
    </xf>
    <xf numFmtId="37" fontId="32" fillId="2" borderId="61" xfId="0" applyFont="1" applyBorder="1" applyAlignment="1">
      <alignment horizontal="center"/>
    </xf>
    <xf numFmtId="37" fontId="33" fillId="2" borderId="19" xfId="0" applyNumberFormat="1" applyFont="1" applyBorder="1" applyAlignment="1">
      <alignment horizontal="right" wrapText="1"/>
    </xf>
    <xf numFmtId="37" fontId="32" fillId="2" borderId="37" xfId="0" applyFont="1" applyBorder="1" applyAlignment="1">
      <alignment horizontal="center"/>
    </xf>
    <xf numFmtId="37" fontId="33" fillId="2" borderId="41" xfId="0" applyNumberFormat="1" applyFont="1" applyBorder="1" applyAlignment="1">
      <alignment horizontal="right" wrapText="1"/>
    </xf>
    <xf numFmtId="37" fontId="32" fillId="2" borderId="62" xfId="0" applyFont="1" applyBorder="1" applyAlignment="1">
      <alignment horizontal="center"/>
    </xf>
    <xf numFmtId="0" fontId="32" fillId="2" borderId="25" xfId="0" applyNumberFormat="1" applyFont="1" applyBorder="1" applyAlignment="1">
      <alignment horizontal="center" wrapText="1"/>
    </xf>
    <xf numFmtId="2" fontId="33" fillId="6" borderId="0" xfId="0" applyNumberFormat="1" applyFont="1" applyFill="1" applyBorder="1"/>
    <xf numFmtId="2" fontId="33" fillId="6" borderId="25" xfId="0" applyNumberFormat="1" applyFont="1" applyFill="1" applyBorder="1"/>
    <xf numFmtId="39" fontId="32" fillId="0" borderId="25" xfId="0" applyNumberFormat="1" applyFont="1" applyFill="1" applyBorder="1"/>
    <xf numFmtId="43" fontId="32" fillId="0" borderId="42" xfId="2" applyFont="1" applyFill="1" applyBorder="1"/>
    <xf numFmtId="39" fontId="32" fillId="0" borderId="42" xfId="0" applyNumberFormat="1" applyFont="1" applyFill="1" applyBorder="1"/>
    <xf numFmtId="0" fontId="33" fillId="2" borderId="0" xfId="0" applyNumberFormat="1" applyFont="1"/>
    <xf numFmtId="49" fontId="33" fillId="0" borderId="36" xfId="0" applyNumberFormat="1" applyFont="1" applyFill="1" applyBorder="1" applyAlignment="1" applyProtection="1">
      <alignment horizontal="center" vertical="center"/>
    </xf>
    <xf numFmtId="37" fontId="32" fillId="2" borderId="42" xfId="0" applyNumberFormat="1" applyFont="1" applyBorder="1" applyAlignment="1" applyProtection="1">
      <alignment horizontal="center" wrapText="1"/>
    </xf>
    <xf numFmtId="2" fontId="32" fillId="2" borderId="42" xfId="0" applyNumberFormat="1" applyFont="1" applyBorder="1" applyAlignment="1" applyProtection="1">
      <alignment horizontal="center" wrapText="1"/>
    </xf>
    <xf numFmtId="37" fontId="32" fillId="2" borderId="69" xfId="0" applyNumberFormat="1" applyFont="1" applyBorder="1" applyAlignment="1" applyProtection="1">
      <alignment horizontal="center" wrapText="1"/>
    </xf>
    <xf numFmtId="39" fontId="4" fillId="14" borderId="9" xfId="0" applyNumberFormat="1" applyFont="1" applyFill="1" applyBorder="1" applyProtection="1"/>
    <xf numFmtId="40" fontId="4" fillId="17" borderId="9" xfId="2" applyNumberFormat="1" applyFont="1" applyFill="1" applyBorder="1" applyAlignment="1" applyProtection="1"/>
    <xf numFmtId="37" fontId="4" fillId="17" borderId="9" xfId="0" applyFont="1" applyFill="1" applyBorder="1" applyAlignment="1" applyProtection="1">
      <alignment horizontal="center"/>
    </xf>
    <xf numFmtId="37" fontId="3" fillId="2" borderId="0" xfId="0" applyNumberFormat="1" applyFont="1" applyBorder="1" applyAlignment="1" applyProtection="1"/>
    <xf numFmtId="37" fontId="3" fillId="19" borderId="0" xfId="0" applyFont="1" applyFill="1"/>
    <xf numFmtId="37" fontId="3" fillId="2" borderId="0" xfId="3"/>
    <xf numFmtId="37" fontId="4" fillId="2" borderId="0" xfId="3" applyFont="1" applyAlignment="1">
      <alignment horizontal="center"/>
    </xf>
    <xf numFmtId="37" fontId="4" fillId="2" borderId="0" xfId="3" quotePrefix="1" applyFont="1" applyAlignment="1">
      <alignment horizontal="center"/>
    </xf>
    <xf numFmtId="37" fontId="4" fillId="2" borderId="0" xfId="3" quotePrefix="1" applyFont="1" applyAlignment="1">
      <alignment horizontal="left"/>
    </xf>
    <xf numFmtId="37" fontId="9" fillId="2" borderId="0" xfId="3" applyFont="1" applyAlignment="1">
      <alignment horizontal="left"/>
    </xf>
    <xf numFmtId="37" fontId="4" fillId="2" borderId="9" xfId="3" applyFont="1" applyBorder="1" applyAlignment="1">
      <alignment horizontal="center"/>
    </xf>
    <xf numFmtId="37" fontId="35" fillId="2" borderId="0" xfId="3" applyFont="1" applyAlignment="1">
      <alignment horizontal="left"/>
    </xf>
    <xf numFmtId="37" fontId="3" fillId="2" borderId="0" xfId="3" quotePrefix="1" applyAlignment="1">
      <alignment horizontal="left"/>
    </xf>
    <xf numFmtId="37" fontId="3" fillId="2" borderId="0" xfId="3" applyAlignment="1">
      <alignment horizontal="right"/>
    </xf>
    <xf numFmtId="37" fontId="3" fillId="2" borderId="45" xfId="3" applyBorder="1"/>
    <xf numFmtId="37" fontId="3" fillId="2" borderId="0" xfId="3" applyAlignment="1">
      <alignment horizontal="left"/>
    </xf>
    <xf numFmtId="37" fontId="3" fillId="2" borderId="45" xfId="3" quotePrefix="1" applyBorder="1" applyAlignment="1">
      <alignment horizontal="left"/>
    </xf>
    <xf numFmtId="0" fontId="3" fillId="2" borderId="45" xfId="3" applyNumberFormat="1" applyBorder="1" applyAlignment="1">
      <alignment horizontal="center"/>
    </xf>
    <xf numFmtId="37" fontId="3" fillId="2" borderId="45" xfId="3" applyBorder="1" applyAlignment="1">
      <alignment horizontal="center"/>
    </xf>
    <xf numFmtId="0" fontId="3" fillId="2" borderId="0" xfId="3" applyNumberFormat="1" applyAlignment="1">
      <alignment horizontal="left"/>
    </xf>
    <xf numFmtId="37" fontId="3" fillId="2" borderId="0" xfId="3" applyAlignment="1">
      <alignment horizontal="center"/>
    </xf>
    <xf numFmtId="37" fontId="51" fillId="2" borderId="0" xfId="3" applyFont="1"/>
    <xf numFmtId="168" fontId="3" fillId="2" borderId="63" xfId="3" applyNumberFormat="1" applyBorder="1" applyAlignment="1">
      <alignment horizontal="left"/>
    </xf>
    <xf numFmtId="37" fontId="3" fillId="2" borderId="14" xfId="3" quotePrefix="1" applyBorder="1" applyAlignment="1">
      <alignment horizontal="left"/>
    </xf>
    <xf numFmtId="37" fontId="3" fillId="2" borderId="14" xfId="3" applyBorder="1"/>
    <xf numFmtId="37" fontId="53" fillId="2" borderId="0" xfId="3" quotePrefix="1" applyFont="1"/>
    <xf numFmtId="37" fontId="33" fillId="2" borderId="0" xfId="3" applyFont="1"/>
    <xf numFmtId="37" fontId="9" fillId="2" borderId="0" xfId="3" applyFont="1" applyAlignment="1">
      <alignment horizontal="center"/>
    </xf>
    <xf numFmtId="37" fontId="14" fillId="2" borderId="0" xfId="3" applyFont="1"/>
    <xf numFmtId="37" fontId="14" fillId="2" borderId="0" xfId="3" applyFont="1" applyAlignment="1">
      <alignment horizontal="center"/>
    </xf>
    <xf numFmtId="37" fontId="14" fillId="2" borderId="45" xfId="3" applyFont="1" applyBorder="1"/>
    <xf numFmtId="37" fontId="14" fillId="2" borderId="0" xfId="3" quotePrefix="1" applyFont="1" applyAlignment="1">
      <alignment horizontal="left"/>
    </xf>
    <xf numFmtId="37" fontId="14" fillId="2" borderId="71" xfId="3" applyFont="1" applyBorder="1"/>
    <xf numFmtId="37" fontId="14" fillId="2" borderId="63" xfId="3" applyFont="1" applyBorder="1" applyAlignment="1">
      <alignment horizontal="center"/>
    </xf>
    <xf numFmtId="37" fontId="14" fillId="2" borderId="63" xfId="3" applyFont="1" applyBorder="1"/>
    <xf numFmtId="0" fontId="3" fillId="20" borderId="45" xfId="3" applyNumberFormat="1" applyFill="1" applyBorder="1" applyAlignment="1">
      <alignment horizontal="left"/>
    </xf>
    <xf numFmtId="0" fontId="3" fillId="20" borderId="45" xfId="3" applyNumberFormat="1" applyFill="1" applyBorder="1" applyAlignment="1">
      <alignment horizontal="center"/>
    </xf>
    <xf numFmtId="37" fontId="3" fillId="20" borderId="45" xfId="3" applyFill="1" applyBorder="1" applyAlignment="1">
      <alignment horizontal="left"/>
    </xf>
    <xf numFmtId="167" fontId="3" fillId="20" borderId="45" xfId="3" applyNumberFormat="1" applyFill="1" applyBorder="1" applyAlignment="1">
      <alignment horizontal="left"/>
    </xf>
    <xf numFmtId="37" fontId="3" fillId="0" borderId="0" xfId="3" applyFill="1" applyBorder="1" applyAlignment="1">
      <alignment horizontal="left"/>
    </xf>
    <xf numFmtId="37" fontId="0" fillId="2" borderId="45" xfId="0" applyNumberFormat="1" applyBorder="1" applyAlignment="1" applyProtection="1">
      <alignment horizontal="center"/>
    </xf>
    <xf numFmtId="37" fontId="57" fillId="19" borderId="0" xfId="0" applyFont="1" applyFill="1"/>
    <xf numFmtId="37" fontId="57" fillId="19" borderId="0" xfId="0" applyNumberFormat="1" applyFont="1" applyFill="1"/>
    <xf numFmtId="2" fontId="58" fillId="2" borderId="42" xfId="0" applyNumberFormat="1" applyFont="1" applyBorder="1" applyAlignment="1">
      <alignment horizontal="center" wrapText="1"/>
    </xf>
    <xf numFmtId="43" fontId="57" fillId="19" borderId="0" xfId="2" applyFont="1" applyFill="1" applyAlignment="1">
      <alignment vertical="center" wrapText="1"/>
    </xf>
    <xf numFmtId="37" fontId="4" fillId="2" borderId="25" xfId="0" applyFont="1" applyBorder="1"/>
    <xf numFmtId="37" fontId="4" fillId="2" borderId="69" xfId="0" applyFont="1" applyBorder="1"/>
    <xf numFmtId="44" fontId="13" fillId="2" borderId="42" xfId="5" applyFont="1" applyFill="1" applyBorder="1"/>
    <xf numFmtId="37" fontId="0" fillId="2" borderId="0" xfId="0" quotePrefix="1"/>
    <xf numFmtId="37" fontId="32" fillId="2" borderId="0" xfId="6" applyFont="1"/>
    <xf numFmtId="37" fontId="33" fillId="2" borderId="0" xfId="6" applyFont="1"/>
    <xf numFmtId="37" fontId="4" fillId="2" borderId="0" xfId="0" applyFont="1"/>
    <xf numFmtId="44" fontId="13" fillId="2" borderId="0" xfId="5" applyFont="1" applyFill="1"/>
    <xf numFmtId="37" fontId="33" fillId="2" borderId="96" xfId="6" quotePrefix="1" applyFont="1" applyBorder="1"/>
    <xf numFmtId="37" fontId="33" fillId="2" borderId="55" xfId="6" applyFont="1" applyBorder="1"/>
    <xf numFmtId="37" fontId="4" fillId="18" borderId="34" xfId="0" applyFont="1" applyFill="1" applyBorder="1"/>
    <xf numFmtId="44" fontId="13" fillId="2" borderId="35" xfId="5" applyFont="1" applyFill="1" applyBorder="1"/>
    <xf numFmtId="37" fontId="33" fillId="2" borderId="36" xfId="6" quotePrefix="1" applyFont="1" applyBorder="1" applyAlignment="1">
      <alignment horizontal="left"/>
    </xf>
    <xf numFmtId="37" fontId="33" fillId="2" borderId="9" xfId="6" applyFont="1" applyBorder="1"/>
    <xf numFmtId="37" fontId="4" fillId="18" borderId="9" xfId="0" applyFont="1" applyFill="1" applyBorder="1"/>
    <xf numFmtId="44" fontId="13" fillId="0" borderId="61" xfId="5" applyFont="1" applyBorder="1"/>
    <xf numFmtId="37" fontId="32" fillId="2" borderId="44" xfId="6" quotePrefix="1" applyFont="1" applyBorder="1" applyAlignment="1">
      <alignment horizontal="left"/>
    </xf>
    <xf numFmtId="37" fontId="33" fillId="2" borderId="49" xfId="6" applyFont="1" applyBorder="1"/>
    <xf numFmtId="37" fontId="4" fillId="18" borderId="0" xfId="0" applyFont="1" applyFill="1"/>
    <xf numFmtId="44" fontId="14" fillId="0" borderId="42" xfId="5" applyFont="1" applyBorder="1"/>
    <xf numFmtId="37" fontId="32" fillId="2" borderId="60" xfId="6" applyFont="1" applyBorder="1"/>
    <xf numFmtId="37" fontId="33" fillId="2" borderId="60" xfId="6" applyFont="1" applyBorder="1"/>
    <xf numFmtId="37" fontId="4" fillId="0" borderId="60" xfId="0" applyFont="1" applyFill="1" applyBorder="1"/>
    <xf numFmtId="44" fontId="13" fillId="2" borderId="97" xfId="5" applyFont="1" applyFill="1" applyBorder="1"/>
    <xf numFmtId="37" fontId="14" fillId="2" borderId="63" xfId="3" applyFont="1" applyBorder="1" applyAlignment="1">
      <alignment horizontal="center"/>
    </xf>
    <xf numFmtId="37" fontId="14" fillId="2" borderId="0" xfId="3" applyFont="1" applyAlignment="1">
      <alignment horizontal="center"/>
    </xf>
    <xf numFmtId="37" fontId="54" fillId="2" borderId="45" xfId="3" quotePrefix="1" applyFont="1" applyBorder="1" applyAlignment="1">
      <alignment horizontal="center"/>
    </xf>
    <xf numFmtId="37" fontId="3" fillId="20" borderId="45" xfId="3" applyFill="1" applyBorder="1" applyAlignment="1">
      <alignment horizontal="left"/>
    </xf>
    <xf numFmtId="37" fontId="3" fillId="2" borderId="0" xfId="3" applyAlignment="1">
      <alignment horizontal="left"/>
    </xf>
    <xf numFmtId="168" fontId="3" fillId="20" borderId="45" xfId="3" applyNumberFormat="1" applyFill="1" applyBorder="1" applyAlignment="1">
      <alignment horizontal="left"/>
    </xf>
    <xf numFmtId="37" fontId="3" fillId="2" borderId="0" xfId="3" applyAlignment="1">
      <alignment horizontal="center"/>
    </xf>
    <xf numFmtId="37" fontId="52" fillId="20" borderId="45" xfId="4" applyNumberFormat="1" applyFill="1" applyBorder="1" applyAlignment="1" applyProtection="1">
      <alignment horizontal="left"/>
    </xf>
    <xf numFmtId="37" fontId="4" fillId="2" borderId="0" xfId="3" applyFont="1" applyAlignment="1">
      <alignment horizontal="center"/>
    </xf>
    <xf numFmtId="37" fontId="3" fillId="2" borderId="63" xfId="3" applyBorder="1" applyAlignment="1">
      <alignment horizontal="center"/>
    </xf>
    <xf numFmtId="37" fontId="48" fillId="2" borderId="0" xfId="3" applyFont="1" applyAlignment="1">
      <alignment horizontal="center" wrapText="1"/>
    </xf>
    <xf numFmtId="37" fontId="49" fillId="2" borderId="0" xfId="3" applyFont="1" applyAlignment="1">
      <alignment wrapText="1"/>
    </xf>
    <xf numFmtId="37" fontId="3" fillId="2" borderId="0" xfId="3" applyAlignment="1">
      <alignment wrapText="1"/>
    </xf>
    <xf numFmtId="37" fontId="4" fillId="2" borderId="0" xfId="3" quotePrefix="1" applyFont="1" applyAlignment="1">
      <alignment horizontal="center"/>
    </xf>
    <xf numFmtId="37" fontId="50" fillId="2" borderId="0" xfId="3" quotePrefix="1" applyFont="1" applyAlignment="1">
      <alignment horizontal="center"/>
    </xf>
    <xf numFmtId="37" fontId="50" fillId="2" borderId="0" xfId="3" applyFont="1" applyAlignment="1">
      <alignment horizontal="center"/>
    </xf>
    <xf numFmtId="37" fontId="3" fillId="2" borderId="45" xfId="3" applyBorder="1" applyAlignment="1">
      <alignment horizontal="left"/>
    </xf>
    <xf numFmtId="0" fontId="3" fillId="20" borderId="45" xfId="3" applyNumberFormat="1" applyFill="1" applyBorder="1" applyAlignment="1">
      <alignment horizontal="left"/>
    </xf>
    <xf numFmtId="37" fontId="19" fillId="11" borderId="36" xfId="0" applyNumberFormat="1" applyFont="1" applyFill="1" applyBorder="1" applyAlignment="1" applyProtection="1">
      <alignment horizontal="center" vertical="center"/>
    </xf>
    <xf numFmtId="37" fontId="0" fillId="2" borderId="9" xfId="0" applyNumberFormat="1" applyBorder="1" applyAlignment="1" applyProtection="1">
      <alignment horizontal="center" vertical="center"/>
    </xf>
    <xf numFmtId="37" fontId="0" fillId="2" borderId="37" xfId="0" applyNumberFormat="1" applyBorder="1" applyAlignment="1" applyProtection="1">
      <alignment horizontal="center" vertical="center"/>
    </xf>
    <xf numFmtId="49" fontId="20" fillId="2" borderId="71" xfId="0" applyNumberFormat="1" applyFont="1" applyBorder="1" applyAlignment="1" applyProtection="1">
      <alignment horizontal="center"/>
    </xf>
    <xf numFmtId="37" fontId="22" fillId="0" borderId="0" xfId="0" applyNumberFormat="1" applyFont="1" applyFill="1" applyAlignment="1" applyProtection="1">
      <alignment wrapText="1"/>
    </xf>
    <xf numFmtId="37" fontId="19" fillId="2" borderId="36" xfId="0" applyNumberFormat="1" applyFont="1" applyBorder="1" applyAlignment="1" applyProtection="1">
      <alignment horizontal="center"/>
    </xf>
    <xf numFmtId="37" fontId="0" fillId="2" borderId="9" xfId="0" applyNumberFormat="1" applyBorder="1" applyAlignment="1" applyProtection="1">
      <alignment horizontal="center"/>
    </xf>
    <xf numFmtId="37" fontId="20" fillId="2" borderId="36" xfId="0" applyNumberFormat="1" applyFont="1" applyBorder="1" applyAlignment="1" applyProtection="1"/>
    <xf numFmtId="37" fontId="3" fillId="2" borderId="9" xfId="0" applyNumberFormat="1" applyFont="1" applyBorder="1" applyAlignment="1" applyProtection="1"/>
    <xf numFmtId="37" fontId="0" fillId="2" borderId="9" xfId="0" applyNumberFormat="1" applyBorder="1" applyAlignment="1" applyProtection="1"/>
    <xf numFmtId="37" fontId="20" fillId="2" borderId="66" xfId="0" applyNumberFormat="1" applyFont="1" applyBorder="1" applyAlignment="1" applyProtection="1"/>
    <xf numFmtId="37" fontId="0" fillId="2" borderId="38" xfId="0" applyNumberFormat="1" applyBorder="1" applyAlignment="1" applyProtection="1"/>
    <xf numFmtId="37" fontId="20" fillId="2" borderId="95" xfId="0" applyNumberFormat="1" applyFont="1" applyBorder="1" applyAlignment="1" applyProtection="1">
      <alignment horizontal="left"/>
    </xf>
    <xf numFmtId="37" fontId="20" fillId="2" borderId="6" xfId="0" applyNumberFormat="1" applyFont="1" applyBorder="1" applyAlignment="1" applyProtection="1">
      <alignment horizontal="left"/>
    </xf>
    <xf numFmtId="49" fontId="20" fillId="2" borderId="45" xfId="0" applyNumberFormat="1" applyFont="1" applyBorder="1" applyAlignment="1" applyProtection="1">
      <alignment horizontal="center"/>
    </xf>
    <xf numFmtId="37" fontId="0" fillId="2" borderId="56" xfId="0" applyNumberFormat="1" applyBorder="1" applyAlignment="1" applyProtection="1">
      <alignment horizontal="center"/>
    </xf>
    <xf numFmtId="37" fontId="0" fillId="2" borderId="45" xfId="0" applyNumberFormat="1" applyBorder="1" applyAlignment="1" applyProtection="1">
      <alignment horizontal="center"/>
    </xf>
    <xf numFmtId="37" fontId="0" fillId="2" borderId="67" xfId="0" applyNumberFormat="1" applyBorder="1" applyAlignment="1" applyProtection="1">
      <alignment horizontal="center"/>
    </xf>
    <xf numFmtId="37" fontId="17" fillId="5" borderId="30" xfId="0" applyNumberFormat="1" applyFont="1" applyFill="1" applyBorder="1" applyAlignment="1" applyProtection="1">
      <alignment horizontal="center"/>
    </xf>
    <xf numFmtId="37" fontId="17" fillId="5" borderId="68" xfId="0" applyNumberFormat="1" applyFont="1" applyFill="1" applyBorder="1" applyAlignment="1" applyProtection="1">
      <alignment horizontal="center"/>
    </xf>
    <xf numFmtId="37" fontId="17" fillId="5" borderId="21" xfId="0" applyNumberFormat="1" applyFont="1" applyFill="1" applyBorder="1" applyAlignment="1" applyProtection="1">
      <alignment horizontal="center"/>
    </xf>
    <xf numFmtId="37" fontId="0" fillId="5" borderId="2" xfId="0" applyNumberFormat="1" applyFill="1" applyBorder="1" applyAlignment="1" applyProtection="1">
      <alignment horizontal="center"/>
    </xf>
    <xf numFmtId="37" fontId="0" fillId="5" borderId="68" xfId="0" applyNumberFormat="1" applyFill="1" applyBorder="1" applyAlignment="1" applyProtection="1">
      <alignment horizontal="center"/>
    </xf>
    <xf numFmtId="37" fontId="0" fillId="0" borderId="72" xfId="0" applyNumberFormat="1" applyFill="1" applyBorder="1" applyAlignment="1" applyProtection="1">
      <alignment horizontal="center"/>
    </xf>
    <xf numFmtId="37" fontId="35" fillId="2" borderId="0" xfId="0" applyNumberFormat="1" applyFont="1" applyBorder="1" applyAlignment="1" applyProtection="1">
      <alignment horizontal="left" vertical="top" wrapText="1"/>
    </xf>
    <xf numFmtId="37" fontId="35" fillId="2" borderId="65" xfId="0" applyNumberFormat="1" applyFont="1" applyBorder="1" applyAlignment="1" applyProtection="1">
      <alignment horizontal="left" vertical="top" wrapText="1"/>
    </xf>
    <xf numFmtId="0" fontId="4" fillId="2" borderId="25" xfId="0" applyNumberFormat="1" applyFont="1" applyBorder="1" applyAlignment="1" applyProtection="1">
      <alignment horizontal="center"/>
    </xf>
    <xf numFmtId="0" fontId="4" fillId="2" borderId="69" xfId="0" applyNumberFormat="1" applyFont="1" applyBorder="1" applyAlignment="1" applyProtection="1">
      <alignment horizontal="center"/>
    </xf>
    <xf numFmtId="0" fontId="4" fillId="2" borderId="70" xfId="0" applyNumberFormat="1" applyFont="1" applyBorder="1" applyAlignment="1" applyProtection="1">
      <alignment horizontal="center"/>
    </xf>
    <xf numFmtId="0" fontId="11" fillId="2" borderId="0" xfId="0" applyNumberFormat="1" applyFont="1" applyBorder="1" applyAlignment="1" applyProtection="1"/>
    <xf numFmtId="37" fontId="0" fillId="2" borderId="0" xfId="0" applyNumberFormat="1" applyBorder="1" applyAlignment="1" applyProtection="1"/>
    <xf numFmtId="49" fontId="0" fillId="8" borderId="2" xfId="0" applyNumberFormat="1" applyFill="1" applyBorder="1" applyAlignment="1" applyProtection="1">
      <alignment horizontal="center"/>
      <protection locked="0"/>
    </xf>
    <xf numFmtId="49" fontId="0" fillId="8" borderId="68" xfId="0" applyNumberFormat="1" applyFill="1" applyBorder="1" applyAlignment="1" applyProtection="1">
      <alignment horizontal="center"/>
      <protection locked="0"/>
    </xf>
    <xf numFmtId="0" fontId="33" fillId="13" borderId="76" xfId="0" applyNumberFormat="1" applyFont="1" applyFill="1" applyBorder="1" applyAlignment="1">
      <alignment horizontal="center"/>
    </xf>
    <xf numFmtId="37" fontId="33" fillId="13" borderId="0" xfId="0" applyNumberFormat="1" applyFont="1" applyFill="1" applyBorder="1" applyAlignment="1">
      <alignment horizontal="center"/>
    </xf>
    <xf numFmtId="0" fontId="33" fillId="13" borderId="85" xfId="0" applyNumberFormat="1" applyFont="1" applyFill="1" applyBorder="1" applyAlignment="1">
      <alignment horizontal="center"/>
    </xf>
    <xf numFmtId="37" fontId="33" fillId="13" borderId="84" xfId="0" applyNumberFormat="1" applyFont="1" applyFill="1" applyBorder="1" applyAlignment="1">
      <alignment horizontal="center"/>
    </xf>
    <xf numFmtId="0" fontId="33" fillId="13" borderId="83" xfId="0" applyNumberFormat="1" applyFont="1" applyFill="1" applyBorder="1" applyAlignment="1">
      <alignment horizontal="center"/>
    </xf>
    <xf numFmtId="37" fontId="56" fillId="2" borderId="0" xfId="0" applyFont="1" applyAlignment="1">
      <alignment horizontal="center"/>
    </xf>
    <xf numFmtId="37" fontId="4" fillId="20" borderId="47" xfId="0" applyFont="1" applyFill="1" applyBorder="1" applyAlignment="1">
      <alignment horizontal="center" vertical="center"/>
    </xf>
    <xf numFmtId="37" fontId="4" fillId="20" borderId="48" xfId="0" applyFont="1" applyFill="1" applyBorder="1" applyAlignment="1">
      <alignment horizontal="center" vertical="center"/>
    </xf>
  </cellXfs>
  <cellStyles count="7">
    <cellStyle name="Comma" xfId="2" builtinId="3"/>
    <cellStyle name="Currency" xfId="5" builtinId="4"/>
    <cellStyle name="Hyperlink" xfId="4" builtinId="8"/>
    <cellStyle name="Normal" xfId="0" builtinId="0"/>
    <cellStyle name="Normal 2" xfId="1" xr:uid="{00000000-0005-0000-0000-000002000000}"/>
    <cellStyle name="Normal 3" xfId="3" xr:uid="{C42C1691-3B89-484A-BB67-24F48D4D9430}"/>
    <cellStyle name="Normal_1. ADP-GRP-MASTER" xfId="6" xr:uid="{0ACF9659-ECBA-4FE0-A37C-6F68D1D4BED2}"/>
  </cellStyles>
  <dxfs count="2">
    <dxf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chealth.lacounty.gov/WORKGRP/CRU/CRStaff/CR1011/WEBSITE/NNA/Non-Drug-Medical%20Cost%20Report%20Forms/ADP%20-%20Non-ODF(DCR%20&amp;%20Residential)_FY%2009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chealth.lacounty.gov/FISCAL/WORKSHARE/WORKGRP/CRU/CRStaff/CR1213/WEBSITE/DMC/DMC%20Cost%20Report%20form%20-%20FY%2012-13/WorkGrp/CRU/CR0304/Cost%20Report%20Forms/DMC%20Forms/County%20DMC%20Forms/Drug/DCH/0203-DCH%20-%20Alcohol%20and%20Dru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/WORKSHARE/WORKGRP/CRU/CRStaff/CR1415/WEBSITE/DMC/DMC%20Cost%20Report%20form/WorkGrp/CRU/CR0304/Cost%20Report%20Forms/DMC%20Forms/County%20DMC%20Forms/Drug/DCH/0203-DCH%20-%20Alcohol%20and%20Dr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ture Page"/>
      <sheetName val="Data Entry Sheet"/>
      <sheetName val="7895DCH-AD"/>
      <sheetName val="7990DCH-AD"/>
      <sheetName val="DCHFUND-AD"/>
      <sheetName val="Comparison"/>
      <sheetName val="7990COUNTY"/>
      <sheetName val="COSTSHIFTING"/>
    </sheetNames>
    <sheetDataSet>
      <sheetData sheetId="0" refreshError="1"/>
      <sheetData sheetId="1"/>
      <sheetData sheetId="2" refreshError="1"/>
      <sheetData sheetId="3" refreshError="1"/>
      <sheetData sheetId="4">
        <row r="60">
          <cell r="G60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ture Page"/>
      <sheetName val="Data Entry Sheet"/>
      <sheetName val="7895DCH-AD"/>
      <sheetName val="7990DCH-AD"/>
      <sheetName val="DCHFUND-AD"/>
      <sheetName val="Comparison"/>
      <sheetName val="7990COUNTY"/>
      <sheetName val="COSTSHIFTING"/>
    </sheetNames>
    <sheetDataSet>
      <sheetData sheetId="0" refreshError="1"/>
      <sheetData sheetId="1"/>
      <sheetData sheetId="2" refreshError="1"/>
      <sheetData sheetId="3" refreshError="1"/>
      <sheetData sheetId="4">
        <row r="60">
          <cell r="G60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B2AB-2016-474F-90E1-ECBE75212A66}">
  <sheetPr>
    <pageSetUpPr fitToPage="1"/>
  </sheetPr>
  <dimension ref="A1:K44"/>
  <sheetViews>
    <sheetView topLeftCell="A4" zoomScale="80" zoomScaleNormal="80" zoomScaleSheetLayoutView="100" workbookViewId="0">
      <selection activeCell="A3" sqref="A3"/>
    </sheetView>
  </sheetViews>
  <sheetFormatPr defaultRowHeight="13.2" x14ac:dyDescent="0.25"/>
  <cols>
    <col min="1" max="1" width="27.44140625" style="485" customWidth="1"/>
    <col min="2" max="2" width="12" style="485" customWidth="1"/>
    <col min="3" max="3" width="13.21875" style="485" customWidth="1"/>
    <col min="4" max="4" width="14.44140625" style="485" customWidth="1"/>
    <col min="5" max="5" width="11" style="485" customWidth="1"/>
    <col min="6" max="6" width="12.44140625" style="485" customWidth="1"/>
    <col min="7" max="7" width="10" style="485" customWidth="1"/>
    <col min="8" max="8" width="6.44140625" style="485" customWidth="1"/>
    <col min="9" max="9" width="4" style="485" customWidth="1"/>
    <col min="10" max="10" width="3.44140625" style="485" customWidth="1"/>
    <col min="11" max="11" width="19" style="485" customWidth="1"/>
    <col min="12" max="12" width="9.5546875" style="485" customWidth="1"/>
    <col min="13" max="256" width="8.88671875" style="485"/>
    <col min="257" max="257" width="27.44140625" style="485" customWidth="1"/>
    <col min="258" max="258" width="12" style="485" customWidth="1"/>
    <col min="259" max="259" width="13.21875" style="485" customWidth="1"/>
    <col min="260" max="260" width="14.44140625" style="485" customWidth="1"/>
    <col min="261" max="261" width="11" style="485" customWidth="1"/>
    <col min="262" max="262" width="12.44140625" style="485" customWidth="1"/>
    <col min="263" max="263" width="10" style="485" customWidth="1"/>
    <col min="264" max="264" width="6.44140625" style="485" customWidth="1"/>
    <col min="265" max="265" width="4" style="485" customWidth="1"/>
    <col min="266" max="266" width="3.44140625" style="485" customWidth="1"/>
    <col min="267" max="267" width="19" style="485" customWidth="1"/>
    <col min="268" max="268" width="9.5546875" style="485" customWidth="1"/>
    <col min="269" max="512" width="8.88671875" style="485"/>
    <col min="513" max="513" width="27.44140625" style="485" customWidth="1"/>
    <col min="514" max="514" width="12" style="485" customWidth="1"/>
    <col min="515" max="515" width="13.21875" style="485" customWidth="1"/>
    <col min="516" max="516" width="14.44140625" style="485" customWidth="1"/>
    <col min="517" max="517" width="11" style="485" customWidth="1"/>
    <col min="518" max="518" width="12.44140625" style="485" customWidth="1"/>
    <col min="519" max="519" width="10" style="485" customWidth="1"/>
    <col min="520" max="520" width="6.44140625" style="485" customWidth="1"/>
    <col min="521" max="521" width="4" style="485" customWidth="1"/>
    <col min="522" max="522" width="3.44140625" style="485" customWidth="1"/>
    <col min="523" max="523" width="19" style="485" customWidth="1"/>
    <col min="524" max="524" width="9.5546875" style="485" customWidth="1"/>
    <col min="525" max="768" width="8.88671875" style="485"/>
    <col min="769" max="769" width="27.44140625" style="485" customWidth="1"/>
    <col min="770" max="770" width="12" style="485" customWidth="1"/>
    <col min="771" max="771" width="13.21875" style="485" customWidth="1"/>
    <col min="772" max="772" width="14.44140625" style="485" customWidth="1"/>
    <col min="773" max="773" width="11" style="485" customWidth="1"/>
    <col min="774" max="774" width="12.44140625" style="485" customWidth="1"/>
    <col min="775" max="775" width="10" style="485" customWidth="1"/>
    <col min="776" max="776" width="6.44140625" style="485" customWidth="1"/>
    <col min="777" max="777" width="4" style="485" customWidth="1"/>
    <col min="778" max="778" width="3.44140625" style="485" customWidth="1"/>
    <col min="779" max="779" width="19" style="485" customWidth="1"/>
    <col min="780" max="780" width="9.5546875" style="485" customWidth="1"/>
    <col min="781" max="1024" width="8.88671875" style="485"/>
    <col min="1025" max="1025" width="27.44140625" style="485" customWidth="1"/>
    <col min="1026" max="1026" width="12" style="485" customWidth="1"/>
    <col min="1027" max="1027" width="13.21875" style="485" customWidth="1"/>
    <col min="1028" max="1028" width="14.44140625" style="485" customWidth="1"/>
    <col min="1029" max="1029" width="11" style="485" customWidth="1"/>
    <col min="1030" max="1030" width="12.44140625" style="485" customWidth="1"/>
    <col min="1031" max="1031" width="10" style="485" customWidth="1"/>
    <col min="1032" max="1032" width="6.44140625" style="485" customWidth="1"/>
    <col min="1033" max="1033" width="4" style="485" customWidth="1"/>
    <col min="1034" max="1034" width="3.44140625" style="485" customWidth="1"/>
    <col min="1035" max="1035" width="19" style="485" customWidth="1"/>
    <col min="1036" max="1036" width="9.5546875" style="485" customWidth="1"/>
    <col min="1037" max="1280" width="8.88671875" style="485"/>
    <col min="1281" max="1281" width="27.44140625" style="485" customWidth="1"/>
    <col min="1282" max="1282" width="12" style="485" customWidth="1"/>
    <col min="1283" max="1283" width="13.21875" style="485" customWidth="1"/>
    <col min="1284" max="1284" width="14.44140625" style="485" customWidth="1"/>
    <col min="1285" max="1285" width="11" style="485" customWidth="1"/>
    <col min="1286" max="1286" width="12.44140625" style="485" customWidth="1"/>
    <col min="1287" max="1287" width="10" style="485" customWidth="1"/>
    <col min="1288" max="1288" width="6.44140625" style="485" customWidth="1"/>
    <col min="1289" max="1289" width="4" style="485" customWidth="1"/>
    <col min="1290" max="1290" width="3.44140625" style="485" customWidth="1"/>
    <col min="1291" max="1291" width="19" style="485" customWidth="1"/>
    <col min="1292" max="1292" width="9.5546875" style="485" customWidth="1"/>
    <col min="1293" max="1536" width="8.88671875" style="485"/>
    <col min="1537" max="1537" width="27.44140625" style="485" customWidth="1"/>
    <col min="1538" max="1538" width="12" style="485" customWidth="1"/>
    <col min="1539" max="1539" width="13.21875" style="485" customWidth="1"/>
    <col min="1540" max="1540" width="14.44140625" style="485" customWidth="1"/>
    <col min="1541" max="1541" width="11" style="485" customWidth="1"/>
    <col min="1542" max="1542" width="12.44140625" style="485" customWidth="1"/>
    <col min="1543" max="1543" width="10" style="485" customWidth="1"/>
    <col min="1544" max="1544" width="6.44140625" style="485" customWidth="1"/>
    <col min="1545" max="1545" width="4" style="485" customWidth="1"/>
    <col min="1546" max="1546" width="3.44140625" style="485" customWidth="1"/>
    <col min="1547" max="1547" width="19" style="485" customWidth="1"/>
    <col min="1548" max="1548" width="9.5546875" style="485" customWidth="1"/>
    <col min="1549" max="1792" width="8.88671875" style="485"/>
    <col min="1793" max="1793" width="27.44140625" style="485" customWidth="1"/>
    <col min="1794" max="1794" width="12" style="485" customWidth="1"/>
    <col min="1795" max="1795" width="13.21875" style="485" customWidth="1"/>
    <col min="1796" max="1796" width="14.44140625" style="485" customWidth="1"/>
    <col min="1797" max="1797" width="11" style="485" customWidth="1"/>
    <col min="1798" max="1798" width="12.44140625" style="485" customWidth="1"/>
    <col min="1799" max="1799" width="10" style="485" customWidth="1"/>
    <col min="1800" max="1800" width="6.44140625" style="485" customWidth="1"/>
    <col min="1801" max="1801" width="4" style="485" customWidth="1"/>
    <col min="1802" max="1802" width="3.44140625" style="485" customWidth="1"/>
    <col min="1803" max="1803" width="19" style="485" customWidth="1"/>
    <col min="1804" max="1804" width="9.5546875" style="485" customWidth="1"/>
    <col min="1805" max="2048" width="8.88671875" style="485"/>
    <col min="2049" max="2049" width="27.44140625" style="485" customWidth="1"/>
    <col min="2050" max="2050" width="12" style="485" customWidth="1"/>
    <col min="2051" max="2051" width="13.21875" style="485" customWidth="1"/>
    <col min="2052" max="2052" width="14.44140625" style="485" customWidth="1"/>
    <col min="2053" max="2053" width="11" style="485" customWidth="1"/>
    <col min="2054" max="2054" width="12.44140625" style="485" customWidth="1"/>
    <col min="2055" max="2055" width="10" style="485" customWidth="1"/>
    <col min="2056" max="2056" width="6.44140625" style="485" customWidth="1"/>
    <col min="2057" max="2057" width="4" style="485" customWidth="1"/>
    <col min="2058" max="2058" width="3.44140625" style="485" customWidth="1"/>
    <col min="2059" max="2059" width="19" style="485" customWidth="1"/>
    <col min="2060" max="2060" width="9.5546875" style="485" customWidth="1"/>
    <col min="2061" max="2304" width="8.88671875" style="485"/>
    <col min="2305" max="2305" width="27.44140625" style="485" customWidth="1"/>
    <col min="2306" max="2306" width="12" style="485" customWidth="1"/>
    <col min="2307" max="2307" width="13.21875" style="485" customWidth="1"/>
    <col min="2308" max="2308" width="14.44140625" style="485" customWidth="1"/>
    <col min="2309" max="2309" width="11" style="485" customWidth="1"/>
    <col min="2310" max="2310" width="12.44140625" style="485" customWidth="1"/>
    <col min="2311" max="2311" width="10" style="485" customWidth="1"/>
    <col min="2312" max="2312" width="6.44140625" style="485" customWidth="1"/>
    <col min="2313" max="2313" width="4" style="485" customWidth="1"/>
    <col min="2314" max="2314" width="3.44140625" style="485" customWidth="1"/>
    <col min="2315" max="2315" width="19" style="485" customWidth="1"/>
    <col min="2316" max="2316" width="9.5546875" style="485" customWidth="1"/>
    <col min="2317" max="2560" width="8.88671875" style="485"/>
    <col min="2561" max="2561" width="27.44140625" style="485" customWidth="1"/>
    <col min="2562" max="2562" width="12" style="485" customWidth="1"/>
    <col min="2563" max="2563" width="13.21875" style="485" customWidth="1"/>
    <col min="2564" max="2564" width="14.44140625" style="485" customWidth="1"/>
    <col min="2565" max="2565" width="11" style="485" customWidth="1"/>
    <col min="2566" max="2566" width="12.44140625" style="485" customWidth="1"/>
    <col min="2567" max="2567" width="10" style="485" customWidth="1"/>
    <col min="2568" max="2568" width="6.44140625" style="485" customWidth="1"/>
    <col min="2569" max="2569" width="4" style="485" customWidth="1"/>
    <col min="2570" max="2570" width="3.44140625" style="485" customWidth="1"/>
    <col min="2571" max="2571" width="19" style="485" customWidth="1"/>
    <col min="2572" max="2572" width="9.5546875" style="485" customWidth="1"/>
    <col min="2573" max="2816" width="8.88671875" style="485"/>
    <col min="2817" max="2817" width="27.44140625" style="485" customWidth="1"/>
    <col min="2818" max="2818" width="12" style="485" customWidth="1"/>
    <col min="2819" max="2819" width="13.21875" style="485" customWidth="1"/>
    <col min="2820" max="2820" width="14.44140625" style="485" customWidth="1"/>
    <col min="2821" max="2821" width="11" style="485" customWidth="1"/>
    <col min="2822" max="2822" width="12.44140625" style="485" customWidth="1"/>
    <col min="2823" max="2823" width="10" style="485" customWidth="1"/>
    <col min="2824" max="2824" width="6.44140625" style="485" customWidth="1"/>
    <col min="2825" max="2825" width="4" style="485" customWidth="1"/>
    <col min="2826" max="2826" width="3.44140625" style="485" customWidth="1"/>
    <col min="2827" max="2827" width="19" style="485" customWidth="1"/>
    <col min="2828" max="2828" width="9.5546875" style="485" customWidth="1"/>
    <col min="2829" max="3072" width="8.88671875" style="485"/>
    <col min="3073" max="3073" width="27.44140625" style="485" customWidth="1"/>
    <col min="3074" max="3074" width="12" style="485" customWidth="1"/>
    <col min="3075" max="3075" width="13.21875" style="485" customWidth="1"/>
    <col min="3076" max="3076" width="14.44140625" style="485" customWidth="1"/>
    <col min="3077" max="3077" width="11" style="485" customWidth="1"/>
    <col min="3078" max="3078" width="12.44140625" style="485" customWidth="1"/>
    <col min="3079" max="3079" width="10" style="485" customWidth="1"/>
    <col min="3080" max="3080" width="6.44140625" style="485" customWidth="1"/>
    <col min="3081" max="3081" width="4" style="485" customWidth="1"/>
    <col min="3082" max="3082" width="3.44140625" style="485" customWidth="1"/>
    <col min="3083" max="3083" width="19" style="485" customWidth="1"/>
    <col min="3084" max="3084" width="9.5546875" style="485" customWidth="1"/>
    <col min="3085" max="3328" width="8.88671875" style="485"/>
    <col min="3329" max="3329" width="27.44140625" style="485" customWidth="1"/>
    <col min="3330" max="3330" width="12" style="485" customWidth="1"/>
    <col min="3331" max="3331" width="13.21875" style="485" customWidth="1"/>
    <col min="3332" max="3332" width="14.44140625" style="485" customWidth="1"/>
    <col min="3333" max="3333" width="11" style="485" customWidth="1"/>
    <col min="3334" max="3334" width="12.44140625" style="485" customWidth="1"/>
    <col min="3335" max="3335" width="10" style="485" customWidth="1"/>
    <col min="3336" max="3336" width="6.44140625" style="485" customWidth="1"/>
    <col min="3337" max="3337" width="4" style="485" customWidth="1"/>
    <col min="3338" max="3338" width="3.44140625" style="485" customWidth="1"/>
    <col min="3339" max="3339" width="19" style="485" customWidth="1"/>
    <col min="3340" max="3340" width="9.5546875" style="485" customWidth="1"/>
    <col min="3341" max="3584" width="8.88671875" style="485"/>
    <col min="3585" max="3585" width="27.44140625" style="485" customWidth="1"/>
    <col min="3586" max="3586" width="12" style="485" customWidth="1"/>
    <col min="3587" max="3587" width="13.21875" style="485" customWidth="1"/>
    <col min="3588" max="3588" width="14.44140625" style="485" customWidth="1"/>
    <col min="3589" max="3589" width="11" style="485" customWidth="1"/>
    <col min="3590" max="3590" width="12.44140625" style="485" customWidth="1"/>
    <col min="3591" max="3591" width="10" style="485" customWidth="1"/>
    <col min="3592" max="3592" width="6.44140625" style="485" customWidth="1"/>
    <col min="3593" max="3593" width="4" style="485" customWidth="1"/>
    <col min="3594" max="3594" width="3.44140625" style="485" customWidth="1"/>
    <col min="3595" max="3595" width="19" style="485" customWidth="1"/>
    <col min="3596" max="3596" width="9.5546875" style="485" customWidth="1"/>
    <col min="3597" max="3840" width="8.88671875" style="485"/>
    <col min="3841" max="3841" width="27.44140625" style="485" customWidth="1"/>
    <col min="3842" max="3842" width="12" style="485" customWidth="1"/>
    <col min="3843" max="3843" width="13.21875" style="485" customWidth="1"/>
    <col min="3844" max="3844" width="14.44140625" style="485" customWidth="1"/>
    <col min="3845" max="3845" width="11" style="485" customWidth="1"/>
    <col min="3846" max="3846" width="12.44140625" style="485" customWidth="1"/>
    <col min="3847" max="3847" width="10" style="485" customWidth="1"/>
    <col min="3848" max="3848" width="6.44140625" style="485" customWidth="1"/>
    <col min="3849" max="3849" width="4" style="485" customWidth="1"/>
    <col min="3850" max="3850" width="3.44140625" style="485" customWidth="1"/>
    <col min="3851" max="3851" width="19" style="485" customWidth="1"/>
    <col min="3852" max="3852" width="9.5546875" style="485" customWidth="1"/>
    <col min="3853" max="4096" width="8.88671875" style="485"/>
    <col min="4097" max="4097" width="27.44140625" style="485" customWidth="1"/>
    <col min="4098" max="4098" width="12" style="485" customWidth="1"/>
    <col min="4099" max="4099" width="13.21875" style="485" customWidth="1"/>
    <col min="4100" max="4100" width="14.44140625" style="485" customWidth="1"/>
    <col min="4101" max="4101" width="11" style="485" customWidth="1"/>
    <col min="4102" max="4102" width="12.44140625" style="485" customWidth="1"/>
    <col min="4103" max="4103" width="10" style="485" customWidth="1"/>
    <col min="4104" max="4104" width="6.44140625" style="485" customWidth="1"/>
    <col min="4105" max="4105" width="4" style="485" customWidth="1"/>
    <col min="4106" max="4106" width="3.44140625" style="485" customWidth="1"/>
    <col min="4107" max="4107" width="19" style="485" customWidth="1"/>
    <col min="4108" max="4108" width="9.5546875" style="485" customWidth="1"/>
    <col min="4109" max="4352" width="8.88671875" style="485"/>
    <col min="4353" max="4353" width="27.44140625" style="485" customWidth="1"/>
    <col min="4354" max="4354" width="12" style="485" customWidth="1"/>
    <col min="4355" max="4355" width="13.21875" style="485" customWidth="1"/>
    <col min="4356" max="4356" width="14.44140625" style="485" customWidth="1"/>
    <col min="4357" max="4357" width="11" style="485" customWidth="1"/>
    <col min="4358" max="4358" width="12.44140625" style="485" customWidth="1"/>
    <col min="4359" max="4359" width="10" style="485" customWidth="1"/>
    <col min="4360" max="4360" width="6.44140625" style="485" customWidth="1"/>
    <col min="4361" max="4361" width="4" style="485" customWidth="1"/>
    <col min="4362" max="4362" width="3.44140625" style="485" customWidth="1"/>
    <col min="4363" max="4363" width="19" style="485" customWidth="1"/>
    <col min="4364" max="4364" width="9.5546875" style="485" customWidth="1"/>
    <col min="4365" max="4608" width="8.88671875" style="485"/>
    <col min="4609" max="4609" width="27.44140625" style="485" customWidth="1"/>
    <col min="4610" max="4610" width="12" style="485" customWidth="1"/>
    <col min="4611" max="4611" width="13.21875" style="485" customWidth="1"/>
    <col min="4612" max="4612" width="14.44140625" style="485" customWidth="1"/>
    <col min="4613" max="4613" width="11" style="485" customWidth="1"/>
    <col min="4614" max="4614" width="12.44140625" style="485" customWidth="1"/>
    <col min="4615" max="4615" width="10" style="485" customWidth="1"/>
    <col min="4616" max="4616" width="6.44140625" style="485" customWidth="1"/>
    <col min="4617" max="4617" width="4" style="485" customWidth="1"/>
    <col min="4618" max="4618" width="3.44140625" style="485" customWidth="1"/>
    <col min="4619" max="4619" width="19" style="485" customWidth="1"/>
    <col min="4620" max="4620" width="9.5546875" style="485" customWidth="1"/>
    <col min="4621" max="4864" width="8.88671875" style="485"/>
    <col min="4865" max="4865" width="27.44140625" style="485" customWidth="1"/>
    <col min="4866" max="4866" width="12" style="485" customWidth="1"/>
    <col min="4867" max="4867" width="13.21875" style="485" customWidth="1"/>
    <col min="4868" max="4868" width="14.44140625" style="485" customWidth="1"/>
    <col min="4869" max="4869" width="11" style="485" customWidth="1"/>
    <col min="4870" max="4870" width="12.44140625" style="485" customWidth="1"/>
    <col min="4871" max="4871" width="10" style="485" customWidth="1"/>
    <col min="4872" max="4872" width="6.44140625" style="485" customWidth="1"/>
    <col min="4873" max="4873" width="4" style="485" customWidth="1"/>
    <col min="4874" max="4874" width="3.44140625" style="485" customWidth="1"/>
    <col min="4875" max="4875" width="19" style="485" customWidth="1"/>
    <col min="4876" max="4876" width="9.5546875" style="485" customWidth="1"/>
    <col min="4877" max="5120" width="8.88671875" style="485"/>
    <col min="5121" max="5121" width="27.44140625" style="485" customWidth="1"/>
    <col min="5122" max="5122" width="12" style="485" customWidth="1"/>
    <col min="5123" max="5123" width="13.21875" style="485" customWidth="1"/>
    <col min="5124" max="5124" width="14.44140625" style="485" customWidth="1"/>
    <col min="5125" max="5125" width="11" style="485" customWidth="1"/>
    <col min="5126" max="5126" width="12.44140625" style="485" customWidth="1"/>
    <col min="5127" max="5127" width="10" style="485" customWidth="1"/>
    <col min="5128" max="5128" width="6.44140625" style="485" customWidth="1"/>
    <col min="5129" max="5129" width="4" style="485" customWidth="1"/>
    <col min="5130" max="5130" width="3.44140625" style="485" customWidth="1"/>
    <col min="5131" max="5131" width="19" style="485" customWidth="1"/>
    <col min="5132" max="5132" width="9.5546875" style="485" customWidth="1"/>
    <col min="5133" max="5376" width="8.88671875" style="485"/>
    <col min="5377" max="5377" width="27.44140625" style="485" customWidth="1"/>
    <col min="5378" max="5378" width="12" style="485" customWidth="1"/>
    <col min="5379" max="5379" width="13.21875" style="485" customWidth="1"/>
    <col min="5380" max="5380" width="14.44140625" style="485" customWidth="1"/>
    <col min="5381" max="5381" width="11" style="485" customWidth="1"/>
    <col min="5382" max="5382" width="12.44140625" style="485" customWidth="1"/>
    <col min="5383" max="5383" width="10" style="485" customWidth="1"/>
    <col min="5384" max="5384" width="6.44140625" style="485" customWidth="1"/>
    <col min="5385" max="5385" width="4" style="485" customWidth="1"/>
    <col min="5386" max="5386" width="3.44140625" style="485" customWidth="1"/>
    <col min="5387" max="5387" width="19" style="485" customWidth="1"/>
    <col min="5388" max="5388" width="9.5546875" style="485" customWidth="1"/>
    <col min="5389" max="5632" width="8.88671875" style="485"/>
    <col min="5633" max="5633" width="27.44140625" style="485" customWidth="1"/>
    <col min="5634" max="5634" width="12" style="485" customWidth="1"/>
    <col min="5635" max="5635" width="13.21875" style="485" customWidth="1"/>
    <col min="5636" max="5636" width="14.44140625" style="485" customWidth="1"/>
    <col min="5637" max="5637" width="11" style="485" customWidth="1"/>
    <col min="5638" max="5638" width="12.44140625" style="485" customWidth="1"/>
    <col min="5639" max="5639" width="10" style="485" customWidth="1"/>
    <col min="5640" max="5640" width="6.44140625" style="485" customWidth="1"/>
    <col min="5641" max="5641" width="4" style="485" customWidth="1"/>
    <col min="5642" max="5642" width="3.44140625" style="485" customWidth="1"/>
    <col min="5643" max="5643" width="19" style="485" customWidth="1"/>
    <col min="5644" max="5644" width="9.5546875" style="485" customWidth="1"/>
    <col min="5645" max="5888" width="8.88671875" style="485"/>
    <col min="5889" max="5889" width="27.44140625" style="485" customWidth="1"/>
    <col min="5890" max="5890" width="12" style="485" customWidth="1"/>
    <col min="5891" max="5891" width="13.21875" style="485" customWidth="1"/>
    <col min="5892" max="5892" width="14.44140625" style="485" customWidth="1"/>
    <col min="5893" max="5893" width="11" style="485" customWidth="1"/>
    <col min="5894" max="5894" width="12.44140625" style="485" customWidth="1"/>
    <col min="5895" max="5895" width="10" style="485" customWidth="1"/>
    <col min="5896" max="5896" width="6.44140625" style="485" customWidth="1"/>
    <col min="5897" max="5897" width="4" style="485" customWidth="1"/>
    <col min="5898" max="5898" width="3.44140625" style="485" customWidth="1"/>
    <col min="5899" max="5899" width="19" style="485" customWidth="1"/>
    <col min="5900" max="5900" width="9.5546875" style="485" customWidth="1"/>
    <col min="5901" max="6144" width="8.88671875" style="485"/>
    <col min="6145" max="6145" width="27.44140625" style="485" customWidth="1"/>
    <col min="6146" max="6146" width="12" style="485" customWidth="1"/>
    <col min="6147" max="6147" width="13.21875" style="485" customWidth="1"/>
    <col min="6148" max="6148" width="14.44140625" style="485" customWidth="1"/>
    <col min="6149" max="6149" width="11" style="485" customWidth="1"/>
    <col min="6150" max="6150" width="12.44140625" style="485" customWidth="1"/>
    <col min="6151" max="6151" width="10" style="485" customWidth="1"/>
    <col min="6152" max="6152" width="6.44140625" style="485" customWidth="1"/>
    <col min="6153" max="6153" width="4" style="485" customWidth="1"/>
    <col min="6154" max="6154" width="3.44140625" style="485" customWidth="1"/>
    <col min="6155" max="6155" width="19" style="485" customWidth="1"/>
    <col min="6156" max="6156" width="9.5546875" style="485" customWidth="1"/>
    <col min="6157" max="6400" width="8.88671875" style="485"/>
    <col min="6401" max="6401" width="27.44140625" style="485" customWidth="1"/>
    <col min="6402" max="6402" width="12" style="485" customWidth="1"/>
    <col min="6403" max="6403" width="13.21875" style="485" customWidth="1"/>
    <col min="6404" max="6404" width="14.44140625" style="485" customWidth="1"/>
    <col min="6405" max="6405" width="11" style="485" customWidth="1"/>
    <col min="6406" max="6406" width="12.44140625" style="485" customWidth="1"/>
    <col min="6407" max="6407" width="10" style="485" customWidth="1"/>
    <col min="6408" max="6408" width="6.44140625" style="485" customWidth="1"/>
    <col min="6409" max="6409" width="4" style="485" customWidth="1"/>
    <col min="6410" max="6410" width="3.44140625" style="485" customWidth="1"/>
    <col min="6411" max="6411" width="19" style="485" customWidth="1"/>
    <col min="6412" max="6412" width="9.5546875" style="485" customWidth="1"/>
    <col min="6413" max="6656" width="8.88671875" style="485"/>
    <col min="6657" max="6657" width="27.44140625" style="485" customWidth="1"/>
    <col min="6658" max="6658" width="12" style="485" customWidth="1"/>
    <col min="6659" max="6659" width="13.21875" style="485" customWidth="1"/>
    <col min="6660" max="6660" width="14.44140625" style="485" customWidth="1"/>
    <col min="6661" max="6661" width="11" style="485" customWidth="1"/>
    <col min="6662" max="6662" width="12.44140625" style="485" customWidth="1"/>
    <col min="6663" max="6663" width="10" style="485" customWidth="1"/>
    <col min="6664" max="6664" width="6.44140625" style="485" customWidth="1"/>
    <col min="6665" max="6665" width="4" style="485" customWidth="1"/>
    <col min="6666" max="6666" width="3.44140625" style="485" customWidth="1"/>
    <col min="6667" max="6667" width="19" style="485" customWidth="1"/>
    <col min="6668" max="6668" width="9.5546875" style="485" customWidth="1"/>
    <col min="6669" max="6912" width="8.88671875" style="485"/>
    <col min="6913" max="6913" width="27.44140625" style="485" customWidth="1"/>
    <col min="6914" max="6914" width="12" style="485" customWidth="1"/>
    <col min="6915" max="6915" width="13.21875" style="485" customWidth="1"/>
    <col min="6916" max="6916" width="14.44140625" style="485" customWidth="1"/>
    <col min="6917" max="6917" width="11" style="485" customWidth="1"/>
    <col min="6918" max="6918" width="12.44140625" style="485" customWidth="1"/>
    <col min="6919" max="6919" width="10" style="485" customWidth="1"/>
    <col min="6920" max="6920" width="6.44140625" style="485" customWidth="1"/>
    <col min="6921" max="6921" width="4" style="485" customWidth="1"/>
    <col min="6922" max="6922" width="3.44140625" style="485" customWidth="1"/>
    <col min="6923" max="6923" width="19" style="485" customWidth="1"/>
    <col min="6924" max="6924" width="9.5546875" style="485" customWidth="1"/>
    <col min="6925" max="7168" width="8.88671875" style="485"/>
    <col min="7169" max="7169" width="27.44140625" style="485" customWidth="1"/>
    <col min="7170" max="7170" width="12" style="485" customWidth="1"/>
    <col min="7171" max="7171" width="13.21875" style="485" customWidth="1"/>
    <col min="7172" max="7172" width="14.44140625" style="485" customWidth="1"/>
    <col min="7173" max="7173" width="11" style="485" customWidth="1"/>
    <col min="7174" max="7174" width="12.44140625" style="485" customWidth="1"/>
    <col min="7175" max="7175" width="10" style="485" customWidth="1"/>
    <col min="7176" max="7176" width="6.44140625" style="485" customWidth="1"/>
    <col min="7177" max="7177" width="4" style="485" customWidth="1"/>
    <col min="7178" max="7178" width="3.44140625" style="485" customWidth="1"/>
    <col min="7179" max="7179" width="19" style="485" customWidth="1"/>
    <col min="7180" max="7180" width="9.5546875" style="485" customWidth="1"/>
    <col min="7181" max="7424" width="8.88671875" style="485"/>
    <col min="7425" max="7425" width="27.44140625" style="485" customWidth="1"/>
    <col min="7426" max="7426" width="12" style="485" customWidth="1"/>
    <col min="7427" max="7427" width="13.21875" style="485" customWidth="1"/>
    <col min="7428" max="7428" width="14.44140625" style="485" customWidth="1"/>
    <col min="7429" max="7429" width="11" style="485" customWidth="1"/>
    <col min="7430" max="7430" width="12.44140625" style="485" customWidth="1"/>
    <col min="7431" max="7431" width="10" style="485" customWidth="1"/>
    <col min="7432" max="7432" width="6.44140625" style="485" customWidth="1"/>
    <col min="7433" max="7433" width="4" style="485" customWidth="1"/>
    <col min="7434" max="7434" width="3.44140625" style="485" customWidth="1"/>
    <col min="7435" max="7435" width="19" style="485" customWidth="1"/>
    <col min="7436" max="7436" width="9.5546875" style="485" customWidth="1"/>
    <col min="7437" max="7680" width="8.88671875" style="485"/>
    <col min="7681" max="7681" width="27.44140625" style="485" customWidth="1"/>
    <col min="7682" max="7682" width="12" style="485" customWidth="1"/>
    <col min="7683" max="7683" width="13.21875" style="485" customWidth="1"/>
    <col min="7684" max="7684" width="14.44140625" style="485" customWidth="1"/>
    <col min="7685" max="7685" width="11" style="485" customWidth="1"/>
    <col min="7686" max="7686" width="12.44140625" style="485" customWidth="1"/>
    <col min="7687" max="7687" width="10" style="485" customWidth="1"/>
    <col min="7688" max="7688" width="6.44140625" style="485" customWidth="1"/>
    <col min="7689" max="7689" width="4" style="485" customWidth="1"/>
    <col min="7690" max="7690" width="3.44140625" style="485" customWidth="1"/>
    <col min="7691" max="7691" width="19" style="485" customWidth="1"/>
    <col min="7692" max="7692" width="9.5546875" style="485" customWidth="1"/>
    <col min="7693" max="7936" width="8.88671875" style="485"/>
    <col min="7937" max="7937" width="27.44140625" style="485" customWidth="1"/>
    <col min="7938" max="7938" width="12" style="485" customWidth="1"/>
    <col min="7939" max="7939" width="13.21875" style="485" customWidth="1"/>
    <col min="7940" max="7940" width="14.44140625" style="485" customWidth="1"/>
    <col min="7941" max="7941" width="11" style="485" customWidth="1"/>
    <col min="7942" max="7942" width="12.44140625" style="485" customWidth="1"/>
    <col min="7943" max="7943" width="10" style="485" customWidth="1"/>
    <col min="7944" max="7944" width="6.44140625" style="485" customWidth="1"/>
    <col min="7945" max="7945" width="4" style="485" customWidth="1"/>
    <col min="7946" max="7946" width="3.44140625" style="485" customWidth="1"/>
    <col min="7947" max="7947" width="19" style="485" customWidth="1"/>
    <col min="7948" max="7948" width="9.5546875" style="485" customWidth="1"/>
    <col min="7949" max="8192" width="8.88671875" style="485"/>
    <col min="8193" max="8193" width="27.44140625" style="485" customWidth="1"/>
    <col min="8194" max="8194" width="12" style="485" customWidth="1"/>
    <col min="8195" max="8195" width="13.21875" style="485" customWidth="1"/>
    <col min="8196" max="8196" width="14.44140625" style="485" customWidth="1"/>
    <col min="8197" max="8197" width="11" style="485" customWidth="1"/>
    <col min="8198" max="8198" width="12.44140625" style="485" customWidth="1"/>
    <col min="8199" max="8199" width="10" style="485" customWidth="1"/>
    <col min="8200" max="8200" width="6.44140625" style="485" customWidth="1"/>
    <col min="8201" max="8201" width="4" style="485" customWidth="1"/>
    <col min="8202" max="8202" width="3.44140625" style="485" customWidth="1"/>
    <col min="8203" max="8203" width="19" style="485" customWidth="1"/>
    <col min="8204" max="8204" width="9.5546875" style="485" customWidth="1"/>
    <col min="8205" max="8448" width="8.88671875" style="485"/>
    <col min="8449" max="8449" width="27.44140625" style="485" customWidth="1"/>
    <col min="8450" max="8450" width="12" style="485" customWidth="1"/>
    <col min="8451" max="8451" width="13.21875" style="485" customWidth="1"/>
    <col min="8452" max="8452" width="14.44140625" style="485" customWidth="1"/>
    <col min="8453" max="8453" width="11" style="485" customWidth="1"/>
    <col min="8454" max="8454" width="12.44140625" style="485" customWidth="1"/>
    <col min="8455" max="8455" width="10" style="485" customWidth="1"/>
    <col min="8456" max="8456" width="6.44140625" style="485" customWidth="1"/>
    <col min="8457" max="8457" width="4" style="485" customWidth="1"/>
    <col min="8458" max="8458" width="3.44140625" style="485" customWidth="1"/>
    <col min="8459" max="8459" width="19" style="485" customWidth="1"/>
    <col min="8460" max="8460" width="9.5546875" style="485" customWidth="1"/>
    <col min="8461" max="8704" width="8.88671875" style="485"/>
    <col min="8705" max="8705" width="27.44140625" style="485" customWidth="1"/>
    <col min="8706" max="8706" width="12" style="485" customWidth="1"/>
    <col min="8707" max="8707" width="13.21875" style="485" customWidth="1"/>
    <col min="8708" max="8708" width="14.44140625" style="485" customWidth="1"/>
    <col min="8709" max="8709" width="11" style="485" customWidth="1"/>
    <col min="8710" max="8710" width="12.44140625" style="485" customWidth="1"/>
    <col min="8711" max="8711" width="10" style="485" customWidth="1"/>
    <col min="8712" max="8712" width="6.44140625" style="485" customWidth="1"/>
    <col min="8713" max="8713" width="4" style="485" customWidth="1"/>
    <col min="8714" max="8714" width="3.44140625" style="485" customWidth="1"/>
    <col min="8715" max="8715" width="19" style="485" customWidth="1"/>
    <col min="8716" max="8716" width="9.5546875" style="485" customWidth="1"/>
    <col min="8717" max="8960" width="8.88671875" style="485"/>
    <col min="8961" max="8961" width="27.44140625" style="485" customWidth="1"/>
    <col min="8962" max="8962" width="12" style="485" customWidth="1"/>
    <col min="8963" max="8963" width="13.21875" style="485" customWidth="1"/>
    <col min="8964" max="8964" width="14.44140625" style="485" customWidth="1"/>
    <col min="8965" max="8965" width="11" style="485" customWidth="1"/>
    <col min="8966" max="8966" width="12.44140625" style="485" customWidth="1"/>
    <col min="8967" max="8967" width="10" style="485" customWidth="1"/>
    <col min="8968" max="8968" width="6.44140625" style="485" customWidth="1"/>
    <col min="8969" max="8969" width="4" style="485" customWidth="1"/>
    <col min="8970" max="8970" width="3.44140625" style="485" customWidth="1"/>
    <col min="8971" max="8971" width="19" style="485" customWidth="1"/>
    <col min="8972" max="8972" width="9.5546875" style="485" customWidth="1"/>
    <col min="8973" max="9216" width="8.88671875" style="485"/>
    <col min="9217" max="9217" width="27.44140625" style="485" customWidth="1"/>
    <col min="9218" max="9218" width="12" style="485" customWidth="1"/>
    <col min="9219" max="9219" width="13.21875" style="485" customWidth="1"/>
    <col min="9220" max="9220" width="14.44140625" style="485" customWidth="1"/>
    <col min="9221" max="9221" width="11" style="485" customWidth="1"/>
    <col min="9222" max="9222" width="12.44140625" style="485" customWidth="1"/>
    <col min="9223" max="9223" width="10" style="485" customWidth="1"/>
    <col min="9224" max="9224" width="6.44140625" style="485" customWidth="1"/>
    <col min="9225" max="9225" width="4" style="485" customWidth="1"/>
    <col min="9226" max="9226" width="3.44140625" style="485" customWidth="1"/>
    <col min="9227" max="9227" width="19" style="485" customWidth="1"/>
    <col min="9228" max="9228" width="9.5546875" style="485" customWidth="1"/>
    <col min="9229" max="9472" width="8.88671875" style="485"/>
    <col min="9473" max="9473" width="27.44140625" style="485" customWidth="1"/>
    <col min="9474" max="9474" width="12" style="485" customWidth="1"/>
    <col min="9475" max="9475" width="13.21875" style="485" customWidth="1"/>
    <col min="9476" max="9476" width="14.44140625" style="485" customWidth="1"/>
    <col min="9477" max="9477" width="11" style="485" customWidth="1"/>
    <col min="9478" max="9478" width="12.44140625" style="485" customWidth="1"/>
    <col min="9479" max="9479" width="10" style="485" customWidth="1"/>
    <col min="9480" max="9480" width="6.44140625" style="485" customWidth="1"/>
    <col min="9481" max="9481" width="4" style="485" customWidth="1"/>
    <col min="9482" max="9482" width="3.44140625" style="485" customWidth="1"/>
    <col min="9483" max="9483" width="19" style="485" customWidth="1"/>
    <col min="9484" max="9484" width="9.5546875" style="485" customWidth="1"/>
    <col min="9485" max="9728" width="8.88671875" style="485"/>
    <col min="9729" max="9729" width="27.44140625" style="485" customWidth="1"/>
    <col min="9730" max="9730" width="12" style="485" customWidth="1"/>
    <col min="9731" max="9731" width="13.21875" style="485" customWidth="1"/>
    <col min="9732" max="9732" width="14.44140625" style="485" customWidth="1"/>
    <col min="9733" max="9733" width="11" style="485" customWidth="1"/>
    <col min="9734" max="9734" width="12.44140625" style="485" customWidth="1"/>
    <col min="9735" max="9735" width="10" style="485" customWidth="1"/>
    <col min="9736" max="9736" width="6.44140625" style="485" customWidth="1"/>
    <col min="9737" max="9737" width="4" style="485" customWidth="1"/>
    <col min="9738" max="9738" width="3.44140625" style="485" customWidth="1"/>
    <col min="9739" max="9739" width="19" style="485" customWidth="1"/>
    <col min="9740" max="9740" width="9.5546875" style="485" customWidth="1"/>
    <col min="9741" max="9984" width="8.88671875" style="485"/>
    <col min="9985" max="9985" width="27.44140625" style="485" customWidth="1"/>
    <col min="9986" max="9986" width="12" style="485" customWidth="1"/>
    <col min="9987" max="9987" width="13.21875" style="485" customWidth="1"/>
    <col min="9988" max="9988" width="14.44140625" style="485" customWidth="1"/>
    <col min="9989" max="9989" width="11" style="485" customWidth="1"/>
    <col min="9990" max="9990" width="12.44140625" style="485" customWidth="1"/>
    <col min="9991" max="9991" width="10" style="485" customWidth="1"/>
    <col min="9992" max="9992" width="6.44140625" style="485" customWidth="1"/>
    <col min="9993" max="9993" width="4" style="485" customWidth="1"/>
    <col min="9994" max="9994" width="3.44140625" style="485" customWidth="1"/>
    <col min="9995" max="9995" width="19" style="485" customWidth="1"/>
    <col min="9996" max="9996" width="9.5546875" style="485" customWidth="1"/>
    <col min="9997" max="10240" width="8.88671875" style="485"/>
    <col min="10241" max="10241" width="27.44140625" style="485" customWidth="1"/>
    <col min="10242" max="10242" width="12" style="485" customWidth="1"/>
    <col min="10243" max="10243" width="13.21875" style="485" customWidth="1"/>
    <col min="10244" max="10244" width="14.44140625" style="485" customWidth="1"/>
    <col min="10245" max="10245" width="11" style="485" customWidth="1"/>
    <col min="10246" max="10246" width="12.44140625" style="485" customWidth="1"/>
    <col min="10247" max="10247" width="10" style="485" customWidth="1"/>
    <col min="10248" max="10248" width="6.44140625" style="485" customWidth="1"/>
    <col min="10249" max="10249" width="4" style="485" customWidth="1"/>
    <col min="10250" max="10250" width="3.44140625" style="485" customWidth="1"/>
    <col min="10251" max="10251" width="19" style="485" customWidth="1"/>
    <col min="10252" max="10252" width="9.5546875" style="485" customWidth="1"/>
    <col min="10253" max="10496" width="8.88671875" style="485"/>
    <col min="10497" max="10497" width="27.44140625" style="485" customWidth="1"/>
    <col min="10498" max="10498" width="12" style="485" customWidth="1"/>
    <col min="10499" max="10499" width="13.21875" style="485" customWidth="1"/>
    <col min="10500" max="10500" width="14.44140625" style="485" customWidth="1"/>
    <col min="10501" max="10501" width="11" style="485" customWidth="1"/>
    <col min="10502" max="10502" width="12.44140625" style="485" customWidth="1"/>
    <col min="10503" max="10503" width="10" style="485" customWidth="1"/>
    <col min="10504" max="10504" width="6.44140625" style="485" customWidth="1"/>
    <col min="10505" max="10505" width="4" style="485" customWidth="1"/>
    <col min="10506" max="10506" width="3.44140625" style="485" customWidth="1"/>
    <col min="10507" max="10507" width="19" style="485" customWidth="1"/>
    <col min="10508" max="10508" width="9.5546875" style="485" customWidth="1"/>
    <col min="10509" max="10752" width="8.88671875" style="485"/>
    <col min="10753" max="10753" width="27.44140625" style="485" customWidth="1"/>
    <col min="10754" max="10754" width="12" style="485" customWidth="1"/>
    <col min="10755" max="10755" width="13.21875" style="485" customWidth="1"/>
    <col min="10756" max="10756" width="14.44140625" style="485" customWidth="1"/>
    <col min="10757" max="10757" width="11" style="485" customWidth="1"/>
    <col min="10758" max="10758" width="12.44140625" style="485" customWidth="1"/>
    <col min="10759" max="10759" width="10" style="485" customWidth="1"/>
    <col min="10760" max="10760" width="6.44140625" style="485" customWidth="1"/>
    <col min="10761" max="10761" width="4" style="485" customWidth="1"/>
    <col min="10762" max="10762" width="3.44140625" style="485" customWidth="1"/>
    <col min="10763" max="10763" width="19" style="485" customWidth="1"/>
    <col min="10764" max="10764" width="9.5546875" style="485" customWidth="1"/>
    <col min="10765" max="11008" width="8.88671875" style="485"/>
    <col min="11009" max="11009" width="27.44140625" style="485" customWidth="1"/>
    <col min="11010" max="11010" width="12" style="485" customWidth="1"/>
    <col min="11011" max="11011" width="13.21875" style="485" customWidth="1"/>
    <col min="11012" max="11012" width="14.44140625" style="485" customWidth="1"/>
    <col min="11013" max="11013" width="11" style="485" customWidth="1"/>
    <col min="11014" max="11014" width="12.44140625" style="485" customWidth="1"/>
    <col min="11015" max="11015" width="10" style="485" customWidth="1"/>
    <col min="11016" max="11016" width="6.44140625" style="485" customWidth="1"/>
    <col min="11017" max="11017" width="4" style="485" customWidth="1"/>
    <col min="11018" max="11018" width="3.44140625" style="485" customWidth="1"/>
    <col min="11019" max="11019" width="19" style="485" customWidth="1"/>
    <col min="11020" max="11020" width="9.5546875" style="485" customWidth="1"/>
    <col min="11021" max="11264" width="8.88671875" style="485"/>
    <col min="11265" max="11265" width="27.44140625" style="485" customWidth="1"/>
    <col min="11266" max="11266" width="12" style="485" customWidth="1"/>
    <col min="11267" max="11267" width="13.21875" style="485" customWidth="1"/>
    <col min="11268" max="11268" width="14.44140625" style="485" customWidth="1"/>
    <col min="11269" max="11269" width="11" style="485" customWidth="1"/>
    <col min="11270" max="11270" width="12.44140625" style="485" customWidth="1"/>
    <col min="11271" max="11271" width="10" style="485" customWidth="1"/>
    <col min="11272" max="11272" width="6.44140625" style="485" customWidth="1"/>
    <col min="11273" max="11273" width="4" style="485" customWidth="1"/>
    <col min="11274" max="11274" width="3.44140625" style="485" customWidth="1"/>
    <col min="11275" max="11275" width="19" style="485" customWidth="1"/>
    <col min="11276" max="11276" width="9.5546875" style="485" customWidth="1"/>
    <col min="11277" max="11520" width="8.88671875" style="485"/>
    <col min="11521" max="11521" width="27.44140625" style="485" customWidth="1"/>
    <col min="11522" max="11522" width="12" style="485" customWidth="1"/>
    <col min="11523" max="11523" width="13.21875" style="485" customWidth="1"/>
    <col min="11524" max="11524" width="14.44140625" style="485" customWidth="1"/>
    <col min="11525" max="11525" width="11" style="485" customWidth="1"/>
    <col min="11526" max="11526" width="12.44140625" style="485" customWidth="1"/>
    <col min="11527" max="11527" width="10" style="485" customWidth="1"/>
    <col min="11528" max="11528" width="6.44140625" style="485" customWidth="1"/>
    <col min="11529" max="11529" width="4" style="485" customWidth="1"/>
    <col min="11530" max="11530" width="3.44140625" style="485" customWidth="1"/>
    <col min="11531" max="11531" width="19" style="485" customWidth="1"/>
    <col min="11532" max="11532" width="9.5546875" style="485" customWidth="1"/>
    <col min="11533" max="11776" width="8.88671875" style="485"/>
    <col min="11777" max="11777" width="27.44140625" style="485" customWidth="1"/>
    <col min="11778" max="11778" width="12" style="485" customWidth="1"/>
    <col min="11779" max="11779" width="13.21875" style="485" customWidth="1"/>
    <col min="11780" max="11780" width="14.44140625" style="485" customWidth="1"/>
    <col min="11781" max="11781" width="11" style="485" customWidth="1"/>
    <col min="11782" max="11782" width="12.44140625" style="485" customWidth="1"/>
    <col min="11783" max="11783" width="10" style="485" customWidth="1"/>
    <col min="11784" max="11784" width="6.44140625" style="485" customWidth="1"/>
    <col min="11785" max="11785" width="4" style="485" customWidth="1"/>
    <col min="11786" max="11786" width="3.44140625" style="485" customWidth="1"/>
    <col min="11787" max="11787" width="19" style="485" customWidth="1"/>
    <col min="11788" max="11788" width="9.5546875" style="485" customWidth="1"/>
    <col min="11789" max="12032" width="8.88671875" style="485"/>
    <col min="12033" max="12033" width="27.44140625" style="485" customWidth="1"/>
    <col min="12034" max="12034" width="12" style="485" customWidth="1"/>
    <col min="12035" max="12035" width="13.21875" style="485" customWidth="1"/>
    <col min="12036" max="12036" width="14.44140625" style="485" customWidth="1"/>
    <col min="12037" max="12037" width="11" style="485" customWidth="1"/>
    <col min="12038" max="12038" width="12.44140625" style="485" customWidth="1"/>
    <col min="12039" max="12039" width="10" style="485" customWidth="1"/>
    <col min="12040" max="12040" width="6.44140625" style="485" customWidth="1"/>
    <col min="12041" max="12041" width="4" style="485" customWidth="1"/>
    <col min="12042" max="12042" width="3.44140625" style="485" customWidth="1"/>
    <col min="12043" max="12043" width="19" style="485" customWidth="1"/>
    <col min="12044" max="12044" width="9.5546875" style="485" customWidth="1"/>
    <col min="12045" max="12288" width="8.88671875" style="485"/>
    <col min="12289" max="12289" width="27.44140625" style="485" customWidth="1"/>
    <col min="12290" max="12290" width="12" style="485" customWidth="1"/>
    <col min="12291" max="12291" width="13.21875" style="485" customWidth="1"/>
    <col min="12292" max="12292" width="14.44140625" style="485" customWidth="1"/>
    <col min="12293" max="12293" width="11" style="485" customWidth="1"/>
    <col min="12294" max="12294" width="12.44140625" style="485" customWidth="1"/>
    <col min="12295" max="12295" width="10" style="485" customWidth="1"/>
    <col min="12296" max="12296" width="6.44140625" style="485" customWidth="1"/>
    <col min="12297" max="12297" width="4" style="485" customWidth="1"/>
    <col min="12298" max="12298" width="3.44140625" style="485" customWidth="1"/>
    <col min="12299" max="12299" width="19" style="485" customWidth="1"/>
    <col min="12300" max="12300" width="9.5546875" style="485" customWidth="1"/>
    <col min="12301" max="12544" width="8.88671875" style="485"/>
    <col min="12545" max="12545" width="27.44140625" style="485" customWidth="1"/>
    <col min="12546" max="12546" width="12" style="485" customWidth="1"/>
    <col min="12547" max="12547" width="13.21875" style="485" customWidth="1"/>
    <col min="12548" max="12548" width="14.44140625" style="485" customWidth="1"/>
    <col min="12549" max="12549" width="11" style="485" customWidth="1"/>
    <col min="12550" max="12550" width="12.44140625" style="485" customWidth="1"/>
    <col min="12551" max="12551" width="10" style="485" customWidth="1"/>
    <col min="12552" max="12552" width="6.44140625" style="485" customWidth="1"/>
    <col min="12553" max="12553" width="4" style="485" customWidth="1"/>
    <col min="12554" max="12554" width="3.44140625" style="485" customWidth="1"/>
    <col min="12555" max="12555" width="19" style="485" customWidth="1"/>
    <col min="12556" max="12556" width="9.5546875" style="485" customWidth="1"/>
    <col min="12557" max="12800" width="8.88671875" style="485"/>
    <col min="12801" max="12801" width="27.44140625" style="485" customWidth="1"/>
    <col min="12802" max="12802" width="12" style="485" customWidth="1"/>
    <col min="12803" max="12803" width="13.21875" style="485" customWidth="1"/>
    <col min="12804" max="12804" width="14.44140625" style="485" customWidth="1"/>
    <col min="12805" max="12805" width="11" style="485" customWidth="1"/>
    <col min="12806" max="12806" width="12.44140625" style="485" customWidth="1"/>
    <col min="12807" max="12807" width="10" style="485" customWidth="1"/>
    <col min="12808" max="12808" width="6.44140625" style="485" customWidth="1"/>
    <col min="12809" max="12809" width="4" style="485" customWidth="1"/>
    <col min="12810" max="12810" width="3.44140625" style="485" customWidth="1"/>
    <col min="12811" max="12811" width="19" style="485" customWidth="1"/>
    <col min="12812" max="12812" width="9.5546875" style="485" customWidth="1"/>
    <col min="12813" max="13056" width="8.88671875" style="485"/>
    <col min="13057" max="13057" width="27.44140625" style="485" customWidth="1"/>
    <col min="13058" max="13058" width="12" style="485" customWidth="1"/>
    <col min="13059" max="13059" width="13.21875" style="485" customWidth="1"/>
    <col min="13060" max="13060" width="14.44140625" style="485" customWidth="1"/>
    <col min="13061" max="13061" width="11" style="485" customWidth="1"/>
    <col min="13062" max="13062" width="12.44140625" style="485" customWidth="1"/>
    <col min="13063" max="13063" width="10" style="485" customWidth="1"/>
    <col min="13064" max="13064" width="6.44140625" style="485" customWidth="1"/>
    <col min="13065" max="13065" width="4" style="485" customWidth="1"/>
    <col min="13066" max="13066" width="3.44140625" style="485" customWidth="1"/>
    <col min="13067" max="13067" width="19" style="485" customWidth="1"/>
    <col min="13068" max="13068" width="9.5546875" style="485" customWidth="1"/>
    <col min="13069" max="13312" width="8.88671875" style="485"/>
    <col min="13313" max="13313" width="27.44140625" style="485" customWidth="1"/>
    <col min="13314" max="13314" width="12" style="485" customWidth="1"/>
    <col min="13315" max="13315" width="13.21875" style="485" customWidth="1"/>
    <col min="13316" max="13316" width="14.44140625" style="485" customWidth="1"/>
    <col min="13317" max="13317" width="11" style="485" customWidth="1"/>
    <col min="13318" max="13318" width="12.44140625" style="485" customWidth="1"/>
    <col min="13319" max="13319" width="10" style="485" customWidth="1"/>
    <col min="13320" max="13320" width="6.44140625" style="485" customWidth="1"/>
    <col min="13321" max="13321" width="4" style="485" customWidth="1"/>
    <col min="13322" max="13322" width="3.44140625" style="485" customWidth="1"/>
    <col min="13323" max="13323" width="19" style="485" customWidth="1"/>
    <col min="13324" max="13324" width="9.5546875" style="485" customWidth="1"/>
    <col min="13325" max="13568" width="8.88671875" style="485"/>
    <col min="13569" max="13569" width="27.44140625" style="485" customWidth="1"/>
    <col min="13570" max="13570" width="12" style="485" customWidth="1"/>
    <col min="13571" max="13571" width="13.21875" style="485" customWidth="1"/>
    <col min="13572" max="13572" width="14.44140625" style="485" customWidth="1"/>
    <col min="13573" max="13573" width="11" style="485" customWidth="1"/>
    <col min="13574" max="13574" width="12.44140625" style="485" customWidth="1"/>
    <col min="13575" max="13575" width="10" style="485" customWidth="1"/>
    <col min="13576" max="13576" width="6.44140625" style="485" customWidth="1"/>
    <col min="13577" max="13577" width="4" style="485" customWidth="1"/>
    <col min="13578" max="13578" width="3.44140625" style="485" customWidth="1"/>
    <col min="13579" max="13579" width="19" style="485" customWidth="1"/>
    <col min="13580" max="13580" width="9.5546875" style="485" customWidth="1"/>
    <col min="13581" max="13824" width="8.88671875" style="485"/>
    <col min="13825" max="13825" width="27.44140625" style="485" customWidth="1"/>
    <col min="13826" max="13826" width="12" style="485" customWidth="1"/>
    <col min="13827" max="13827" width="13.21875" style="485" customWidth="1"/>
    <col min="13828" max="13828" width="14.44140625" style="485" customWidth="1"/>
    <col min="13829" max="13829" width="11" style="485" customWidth="1"/>
    <col min="13830" max="13830" width="12.44140625" style="485" customWidth="1"/>
    <col min="13831" max="13831" width="10" style="485" customWidth="1"/>
    <col min="13832" max="13832" width="6.44140625" style="485" customWidth="1"/>
    <col min="13833" max="13833" width="4" style="485" customWidth="1"/>
    <col min="13834" max="13834" width="3.44140625" style="485" customWidth="1"/>
    <col min="13835" max="13835" width="19" style="485" customWidth="1"/>
    <col min="13836" max="13836" width="9.5546875" style="485" customWidth="1"/>
    <col min="13837" max="14080" width="8.88671875" style="485"/>
    <col min="14081" max="14081" width="27.44140625" style="485" customWidth="1"/>
    <col min="14082" max="14082" width="12" style="485" customWidth="1"/>
    <col min="14083" max="14083" width="13.21875" style="485" customWidth="1"/>
    <col min="14084" max="14084" width="14.44140625" style="485" customWidth="1"/>
    <col min="14085" max="14085" width="11" style="485" customWidth="1"/>
    <col min="14086" max="14086" width="12.44140625" style="485" customWidth="1"/>
    <col min="14087" max="14087" width="10" style="485" customWidth="1"/>
    <col min="14088" max="14088" width="6.44140625" style="485" customWidth="1"/>
    <col min="14089" max="14089" width="4" style="485" customWidth="1"/>
    <col min="14090" max="14090" width="3.44140625" style="485" customWidth="1"/>
    <col min="14091" max="14091" width="19" style="485" customWidth="1"/>
    <col min="14092" max="14092" width="9.5546875" style="485" customWidth="1"/>
    <col min="14093" max="14336" width="8.88671875" style="485"/>
    <col min="14337" max="14337" width="27.44140625" style="485" customWidth="1"/>
    <col min="14338" max="14338" width="12" style="485" customWidth="1"/>
    <col min="14339" max="14339" width="13.21875" style="485" customWidth="1"/>
    <col min="14340" max="14340" width="14.44140625" style="485" customWidth="1"/>
    <col min="14341" max="14341" width="11" style="485" customWidth="1"/>
    <col min="14342" max="14342" width="12.44140625" style="485" customWidth="1"/>
    <col min="14343" max="14343" width="10" style="485" customWidth="1"/>
    <col min="14344" max="14344" width="6.44140625" style="485" customWidth="1"/>
    <col min="14345" max="14345" width="4" style="485" customWidth="1"/>
    <col min="14346" max="14346" width="3.44140625" style="485" customWidth="1"/>
    <col min="14347" max="14347" width="19" style="485" customWidth="1"/>
    <col min="14348" max="14348" width="9.5546875" style="485" customWidth="1"/>
    <col min="14349" max="14592" width="8.88671875" style="485"/>
    <col min="14593" max="14593" width="27.44140625" style="485" customWidth="1"/>
    <col min="14594" max="14594" width="12" style="485" customWidth="1"/>
    <col min="14595" max="14595" width="13.21875" style="485" customWidth="1"/>
    <col min="14596" max="14596" width="14.44140625" style="485" customWidth="1"/>
    <col min="14597" max="14597" width="11" style="485" customWidth="1"/>
    <col min="14598" max="14598" width="12.44140625" style="485" customWidth="1"/>
    <col min="14599" max="14599" width="10" style="485" customWidth="1"/>
    <col min="14600" max="14600" width="6.44140625" style="485" customWidth="1"/>
    <col min="14601" max="14601" width="4" style="485" customWidth="1"/>
    <col min="14602" max="14602" width="3.44140625" style="485" customWidth="1"/>
    <col min="14603" max="14603" width="19" style="485" customWidth="1"/>
    <col min="14604" max="14604" width="9.5546875" style="485" customWidth="1"/>
    <col min="14605" max="14848" width="8.88671875" style="485"/>
    <col min="14849" max="14849" width="27.44140625" style="485" customWidth="1"/>
    <col min="14850" max="14850" width="12" style="485" customWidth="1"/>
    <col min="14851" max="14851" width="13.21875" style="485" customWidth="1"/>
    <col min="14852" max="14852" width="14.44140625" style="485" customWidth="1"/>
    <col min="14853" max="14853" width="11" style="485" customWidth="1"/>
    <col min="14854" max="14854" width="12.44140625" style="485" customWidth="1"/>
    <col min="14855" max="14855" width="10" style="485" customWidth="1"/>
    <col min="14856" max="14856" width="6.44140625" style="485" customWidth="1"/>
    <col min="14857" max="14857" width="4" style="485" customWidth="1"/>
    <col min="14858" max="14858" width="3.44140625" style="485" customWidth="1"/>
    <col min="14859" max="14859" width="19" style="485" customWidth="1"/>
    <col min="14860" max="14860" width="9.5546875" style="485" customWidth="1"/>
    <col min="14861" max="15104" width="8.88671875" style="485"/>
    <col min="15105" max="15105" width="27.44140625" style="485" customWidth="1"/>
    <col min="15106" max="15106" width="12" style="485" customWidth="1"/>
    <col min="15107" max="15107" width="13.21875" style="485" customWidth="1"/>
    <col min="15108" max="15108" width="14.44140625" style="485" customWidth="1"/>
    <col min="15109" max="15109" width="11" style="485" customWidth="1"/>
    <col min="15110" max="15110" width="12.44140625" style="485" customWidth="1"/>
    <col min="15111" max="15111" width="10" style="485" customWidth="1"/>
    <col min="15112" max="15112" width="6.44140625" style="485" customWidth="1"/>
    <col min="15113" max="15113" width="4" style="485" customWidth="1"/>
    <col min="15114" max="15114" width="3.44140625" style="485" customWidth="1"/>
    <col min="15115" max="15115" width="19" style="485" customWidth="1"/>
    <col min="15116" max="15116" width="9.5546875" style="485" customWidth="1"/>
    <col min="15117" max="15360" width="8.88671875" style="485"/>
    <col min="15361" max="15361" width="27.44140625" style="485" customWidth="1"/>
    <col min="15362" max="15362" width="12" style="485" customWidth="1"/>
    <col min="15363" max="15363" width="13.21875" style="485" customWidth="1"/>
    <col min="15364" max="15364" width="14.44140625" style="485" customWidth="1"/>
    <col min="15365" max="15365" width="11" style="485" customWidth="1"/>
    <col min="15366" max="15366" width="12.44140625" style="485" customWidth="1"/>
    <col min="15367" max="15367" width="10" style="485" customWidth="1"/>
    <col min="15368" max="15368" width="6.44140625" style="485" customWidth="1"/>
    <col min="15369" max="15369" width="4" style="485" customWidth="1"/>
    <col min="15370" max="15370" width="3.44140625" style="485" customWidth="1"/>
    <col min="15371" max="15371" width="19" style="485" customWidth="1"/>
    <col min="15372" max="15372" width="9.5546875" style="485" customWidth="1"/>
    <col min="15373" max="15616" width="8.88671875" style="485"/>
    <col min="15617" max="15617" width="27.44140625" style="485" customWidth="1"/>
    <col min="15618" max="15618" width="12" style="485" customWidth="1"/>
    <col min="15619" max="15619" width="13.21875" style="485" customWidth="1"/>
    <col min="15620" max="15620" width="14.44140625" style="485" customWidth="1"/>
    <col min="15621" max="15621" width="11" style="485" customWidth="1"/>
    <col min="15622" max="15622" width="12.44140625" style="485" customWidth="1"/>
    <col min="15623" max="15623" width="10" style="485" customWidth="1"/>
    <col min="15624" max="15624" width="6.44140625" style="485" customWidth="1"/>
    <col min="15625" max="15625" width="4" style="485" customWidth="1"/>
    <col min="15626" max="15626" width="3.44140625" style="485" customWidth="1"/>
    <col min="15627" max="15627" width="19" style="485" customWidth="1"/>
    <col min="15628" max="15628" width="9.5546875" style="485" customWidth="1"/>
    <col min="15629" max="15872" width="8.88671875" style="485"/>
    <col min="15873" max="15873" width="27.44140625" style="485" customWidth="1"/>
    <col min="15874" max="15874" width="12" style="485" customWidth="1"/>
    <col min="15875" max="15875" width="13.21875" style="485" customWidth="1"/>
    <col min="15876" max="15876" width="14.44140625" style="485" customWidth="1"/>
    <col min="15877" max="15877" width="11" style="485" customWidth="1"/>
    <col min="15878" max="15878" width="12.44140625" style="485" customWidth="1"/>
    <col min="15879" max="15879" width="10" style="485" customWidth="1"/>
    <col min="15880" max="15880" width="6.44140625" style="485" customWidth="1"/>
    <col min="15881" max="15881" width="4" style="485" customWidth="1"/>
    <col min="15882" max="15882" width="3.44140625" style="485" customWidth="1"/>
    <col min="15883" max="15883" width="19" style="485" customWidth="1"/>
    <col min="15884" max="15884" width="9.5546875" style="485" customWidth="1"/>
    <col min="15885" max="16128" width="8.88671875" style="485"/>
    <col min="16129" max="16129" width="27.44140625" style="485" customWidth="1"/>
    <col min="16130" max="16130" width="12" style="485" customWidth="1"/>
    <col min="16131" max="16131" width="13.21875" style="485" customWidth="1"/>
    <col min="16132" max="16132" width="14.44140625" style="485" customWidth="1"/>
    <col min="16133" max="16133" width="11" style="485" customWidth="1"/>
    <col min="16134" max="16134" width="12.44140625" style="485" customWidth="1"/>
    <col min="16135" max="16135" width="10" style="485" customWidth="1"/>
    <col min="16136" max="16136" width="6.44140625" style="485" customWidth="1"/>
    <col min="16137" max="16137" width="4" style="485" customWidth="1"/>
    <col min="16138" max="16138" width="3.44140625" style="485" customWidth="1"/>
    <col min="16139" max="16139" width="19" style="485" customWidth="1"/>
    <col min="16140" max="16140" width="9.5546875" style="485" customWidth="1"/>
    <col min="16141" max="16384" width="8.88671875" style="485"/>
  </cols>
  <sheetData>
    <row r="1" spans="1:11" x14ac:dyDescent="0.25">
      <c r="A1" s="557" t="s">
        <v>393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</row>
    <row r="2" spans="1:11" x14ac:dyDescent="0.25">
      <c r="B2" s="486"/>
      <c r="C2" s="557" t="s">
        <v>394</v>
      </c>
      <c r="D2" s="557"/>
      <c r="E2" s="557"/>
      <c r="F2" s="557"/>
      <c r="G2" s="557"/>
      <c r="H2" s="557"/>
      <c r="I2" s="559"/>
      <c r="J2" s="560"/>
      <c r="K2" s="560"/>
    </row>
    <row r="3" spans="1:11" x14ac:dyDescent="0.25">
      <c r="B3" s="487"/>
      <c r="C3" s="562" t="s">
        <v>395</v>
      </c>
      <c r="D3" s="562"/>
      <c r="E3" s="562"/>
      <c r="F3" s="562"/>
      <c r="G3" s="562"/>
      <c r="H3" s="562"/>
      <c r="I3" s="560"/>
      <c r="J3" s="560"/>
      <c r="K3" s="560"/>
    </row>
    <row r="4" spans="1:11" ht="17.399999999999999" x14ac:dyDescent="0.3">
      <c r="B4" s="486"/>
      <c r="C4" s="563" t="s">
        <v>333</v>
      </c>
      <c r="D4" s="564"/>
      <c r="E4" s="564"/>
      <c r="F4" s="564"/>
      <c r="G4" s="564"/>
      <c r="H4" s="564"/>
      <c r="I4" s="560"/>
      <c r="J4" s="560"/>
      <c r="K4" s="560"/>
    </row>
    <row r="5" spans="1:11" x14ac:dyDescent="0.25">
      <c r="A5" s="487"/>
      <c r="B5" s="487"/>
      <c r="C5" s="557"/>
      <c r="D5" s="557"/>
      <c r="E5" s="557"/>
      <c r="F5" s="557"/>
      <c r="G5" s="557"/>
      <c r="H5" s="557"/>
      <c r="I5" s="561"/>
      <c r="J5" s="561"/>
      <c r="K5" s="561"/>
    </row>
    <row r="6" spans="1:11" ht="24" customHeight="1" x14ac:dyDescent="0.25">
      <c r="A6" s="487"/>
      <c r="B6" s="487"/>
      <c r="C6" s="557" t="s">
        <v>396</v>
      </c>
      <c r="D6" s="557"/>
      <c r="E6" s="557"/>
      <c r="F6" s="557"/>
      <c r="G6" s="557"/>
      <c r="H6" s="557"/>
      <c r="J6" s="488" t="s">
        <v>397</v>
      </c>
      <c r="K6" s="489"/>
    </row>
    <row r="7" spans="1:11" x14ac:dyDescent="0.25">
      <c r="A7" s="486"/>
      <c r="B7" s="486"/>
      <c r="C7" s="564" t="s">
        <v>432</v>
      </c>
      <c r="D7" s="564"/>
      <c r="E7" s="564"/>
      <c r="F7" s="564"/>
      <c r="G7" s="564"/>
      <c r="H7" s="564"/>
      <c r="I7" s="486"/>
      <c r="J7" s="486"/>
      <c r="K7" s="486"/>
    </row>
    <row r="8" spans="1:11" x14ac:dyDescent="0.25">
      <c r="A8" s="486"/>
      <c r="B8" s="486"/>
      <c r="C8" s="564"/>
      <c r="D8" s="564"/>
      <c r="E8" s="564"/>
      <c r="F8" s="564"/>
      <c r="G8" s="564"/>
      <c r="H8" s="564"/>
      <c r="I8" s="486"/>
      <c r="J8" s="490" t="s">
        <v>399</v>
      </c>
      <c r="K8" s="491" t="s">
        <v>400</v>
      </c>
    </row>
    <row r="9" spans="1:11" x14ac:dyDescent="0.25">
      <c r="A9" s="486"/>
      <c r="B9" s="486"/>
      <c r="C9" s="562"/>
      <c r="D9" s="557"/>
      <c r="E9" s="557"/>
      <c r="F9" s="557"/>
      <c r="G9" s="557"/>
      <c r="H9" s="557"/>
      <c r="I9" s="486"/>
      <c r="J9" s="490"/>
      <c r="K9" s="491" t="s">
        <v>401</v>
      </c>
    </row>
    <row r="12" spans="1:11" ht="30" customHeight="1" x14ac:dyDescent="0.25">
      <c r="A12" s="492" t="s">
        <v>402</v>
      </c>
      <c r="B12" s="552"/>
      <c r="C12" s="552"/>
      <c r="D12" s="552"/>
      <c r="E12" s="517"/>
      <c r="F12" s="519"/>
      <c r="G12" s="493" t="s">
        <v>403</v>
      </c>
      <c r="H12" s="494"/>
      <c r="I12" s="565"/>
      <c r="J12" s="565"/>
      <c r="K12" s="565"/>
    </row>
    <row r="13" spans="1:11" ht="30" customHeight="1" x14ac:dyDescent="0.25">
      <c r="A13" s="495" t="s">
        <v>404</v>
      </c>
      <c r="B13" s="566"/>
      <c r="C13" s="566"/>
      <c r="D13" s="566"/>
      <c r="E13" s="566"/>
      <c r="F13" s="566"/>
      <c r="G13" s="566"/>
      <c r="H13" s="566"/>
      <c r="I13" s="566"/>
      <c r="J13" s="566"/>
      <c r="K13" s="566"/>
    </row>
    <row r="14" spans="1:11" ht="30" customHeight="1" x14ac:dyDescent="0.25">
      <c r="A14" s="492" t="s">
        <v>405</v>
      </c>
      <c r="B14" s="515"/>
      <c r="C14" s="492" t="s">
        <v>406</v>
      </c>
      <c r="D14" s="496" t="s">
        <v>430</v>
      </c>
      <c r="E14" s="557" t="s">
        <v>407</v>
      </c>
      <c r="F14" s="557"/>
      <c r="G14" s="516"/>
      <c r="H14" s="492" t="s">
        <v>408</v>
      </c>
      <c r="K14" s="498" t="s">
        <v>398</v>
      </c>
    </row>
    <row r="15" spans="1:11" ht="30" customHeight="1" x14ac:dyDescent="0.25">
      <c r="A15" s="492"/>
      <c r="B15" s="499"/>
      <c r="C15" s="492"/>
      <c r="D15" s="492"/>
      <c r="E15" s="557" t="s">
        <v>409</v>
      </c>
      <c r="F15" s="557"/>
      <c r="G15" s="497" t="str">
        <f>"19"&amp;G14</f>
        <v>19</v>
      </c>
      <c r="H15" s="492"/>
      <c r="K15" s="500"/>
    </row>
    <row r="16" spans="1:11" ht="30" customHeight="1" x14ac:dyDescent="0.25">
      <c r="A16" s="492" t="s">
        <v>410</v>
      </c>
      <c r="B16" s="552"/>
      <c r="C16" s="552"/>
      <c r="D16" s="552"/>
      <c r="E16" s="501"/>
      <c r="F16" s="552"/>
      <c r="G16" s="552"/>
      <c r="H16" s="552"/>
      <c r="I16" s="553"/>
      <c r="J16" s="553"/>
      <c r="K16" s="518"/>
    </row>
    <row r="17" spans="1:11" ht="15" customHeight="1" x14ac:dyDescent="0.25">
      <c r="A17" s="492"/>
      <c r="B17" s="555" t="s">
        <v>431</v>
      </c>
      <c r="C17" s="555"/>
      <c r="D17" s="555"/>
      <c r="F17" s="558" t="s">
        <v>412</v>
      </c>
      <c r="G17" s="558"/>
      <c r="H17" s="558"/>
      <c r="I17" s="500"/>
      <c r="J17" s="500"/>
      <c r="K17" s="500" t="s">
        <v>413</v>
      </c>
    </row>
    <row r="18" spans="1:11" ht="30" customHeight="1" x14ac:dyDescent="0.25">
      <c r="A18" s="495" t="s">
        <v>414</v>
      </c>
      <c r="B18" s="552"/>
      <c r="C18" s="552"/>
      <c r="D18" s="552"/>
      <c r="E18" s="552"/>
      <c r="G18" s="553" t="s">
        <v>415</v>
      </c>
      <c r="H18" s="553"/>
      <c r="I18" s="554"/>
      <c r="J18" s="554"/>
      <c r="K18" s="554"/>
    </row>
    <row r="19" spans="1:11" ht="18" customHeight="1" x14ac:dyDescent="0.25">
      <c r="A19" s="495"/>
      <c r="B19" s="555" t="s">
        <v>411</v>
      </c>
      <c r="C19" s="555"/>
      <c r="D19" s="555"/>
      <c r="G19" s="495"/>
      <c r="H19" s="495"/>
      <c r="I19" s="502"/>
      <c r="J19" s="502"/>
      <c r="K19" s="502"/>
    </row>
    <row r="20" spans="1:11" ht="27" customHeight="1" x14ac:dyDescent="0.25">
      <c r="A20" s="492" t="s">
        <v>416</v>
      </c>
      <c r="B20" s="556"/>
      <c r="C20" s="552"/>
      <c r="D20" s="552"/>
      <c r="E20" s="552"/>
      <c r="G20" s="553" t="s">
        <v>417</v>
      </c>
      <c r="H20" s="553"/>
      <c r="I20" s="554"/>
      <c r="J20" s="554"/>
      <c r="K20" s="554"/>
    </row>
    <row r="21" spans="1:11" ht="23.25" customHeight="1" thickBot="1" x14ac:dyDescent="0.3">
      <c r="A21" s="503"/>
      <c r="B21" s="504"/>
      <c r="C21" s="504"/>
      <c r="D21" s="504"/>
      <c r="E21" s="504"/>
      <c r="F21" s="504"/>
      <c r="G21" s="504"/>
      <c r="H21" s="504"/>
      <c r="I21" s="504"/>
      <c r="J21" s="504"/>
      <c r="K21" s="504"/>
    </row>
    <row r="22" spans="1:11" ht="13.8" thickTop="1" x14ac:dyDescent="0.25"/>
    <row r="27" spans="1:11" ht="17.399999999999999" x14ac:dyDescent="0.3">
      <c r="B27" s="505"/>
      <c r="C27" s="551" t="s">
        <v>418</v>
      </c>
      <c r="D27" s="551"/>
      <c r="E27" s="551"/>
      <c r="F27" s="551"/>
      <c r="G27" s="551"/>
      <c r="H27" s="505"/>
      <c r="I27" s="505"/>
      <c r="J27" s="505"/>
      <c r="K27" s="505"/>
    </row>
    <row r="28" spans="1:11" s="506" customFormat="1" ht="15" x14ac:dyDescent="0.25">
      <c r="A28" s="550" t="s">
        <v>419</v>
      </c>
      <c r="B28" s="550"/>
      <c r="C28" s="550"/>
      <c r="D28" s="550"/>
      <c r="E28" s="550"/>
      <c r="F28" s="550"/>
      <c r="G28" s="550"/>
      <c r="H28" s="550"/>
      <c r="I28" s="550"/>
      <c r="J28" s="550"/>
      <c r="K28" s="550"/>
    </row>
    <row r="29" spans="1:11" x14ac:dyDescent="0.25">
      <c r="A29" s="507"/>
      <c r="B29" s="507"/>
      <c r="C29" s="507"/>
      <c r="D29" s="507"/>
      <c r="E29" s="507"/>
      <c r="F29" s="507"/>
      <c r="G29" s="507"/>
      <c r="H29" s="507"/>
      <c r="I29" s="507"/>
      <c r="J29" s="507"/>
      <c r="K29" s="507"/>
    </row>
    <row r="30" spans="1:11" x14ac:dyDescent="0.25">
      <c r="A30" s="507"/>
      <c r="B30" s="507"/>
      <c r="C30" s="507"/>
      <c r="D30" s="507"/>
      <c r="E30" s="507"/>
      <c r="F30" s="507"/>
      <c r="G30" s="507"/>
      <c r="H30" s="507"/>
      <c r="I30" s="507"/>
      <c r="J30" s="507"/>
      <c r="K30" s="507"/>
    </row>
    <row r="31" spans="1:11" s="508" customFormat="1" ht="15" x14ac:dyDescent="0.25">
      <c r="D31" s="550" t="s">
        <v>420</v>
      </c>
      <c r="E31" s="550"/>
      <c r="G31" s="550" t="s">
        <v>421</v>
      </c>
      <c r="H31" s="550"/>
      <c r="I31" s="550"/>
      <c r="K31" s="509" t="s">
        <v>422</v>
      </c>
    </row>
    <row r="32" spans="1:11" s="508" customFormat="1" ht="37.5" customHeight="1" x14ac:dyDescent="0.25">
      <c r="A32" s="508" t="s">
        <v>423</v>
      </c>
      <c r="D32" s="510"/>
      <c r="E32" s="510"/>
      <c r="G32" s="510"/>
      <c r="H32" s="510"/>
      <c r="I32" s="510"/>
      <c r="K32" s="510"/>
    </row>
    <row r="33" spans="1:11" s="508" customFormat="1" ht="37.5" customHeight="1" x14ac:dyDescent="0.25">
      <c r="A33" s="511" t="s">
        <v>424</v>
      </c>
      <c r="D33" s="510"/>
      <c r="E33" s="510"/>
      <c r="G33" s="510"/>
      <c r="H33" s="510"/>
      <c r="I33" s="510"/>
      <c r="K33" s="510"/>
    </row>
    <row r="34" spans="1:11" s="508" customFormat="1" ht="37.5" customHeight="1" x14ac:dyDescent="0.25">
      <c r="A34" s="508" t="s">
        <v>425</v>
      </c>
      <c r="D34" s="510"/>
      <c r="E34" s="510"/>
      <c r="G34" s="510"/>
      <c r="H34" s="510"/>
      <c r="I34" s="512"/>
      <c r="K34" s="512"/>
    </row>
    <row r="35" spans="1:11" s="508" customFormat="1" ht="37.5" customHeight="1" x14ac:dyDescent="0.25">
      <c r="A35" s="508" t="s">
        <v>426</v>
      </c>
      <c r="D35" s="510"/>
      <c r="E35" s="510"/>
      <c r="G35" s="510"/>
      <c r="H35" s="510"/>
      <c r="I35" s="512"/>
      <c r="K35" s="512"/>
    </row>
    <row r="36" spans="1:11" s="508" customFormat="1" ht="15" x14ac:dyDescent="0.25"/>
    <row r="37" spans="1:11" s="508" customFormat="1" ht="15" x14ac:dyDescent="0.25"/>
    <row r="38" spans="1:11" s="508" customFormat="1" ht="15" x14ac:dyDescent="0.25"/>
    <row r="39" spans="1:11" s="508" customFormat="1" ht="15" x14ac:dyDescent="0.25">
      <c r="A39" s="508" t="s">
        <v>427</v>
      </c>
      <c r="B39" s="510"/>
      <c r="C39" s="510"/>
      <c r="D39" s="510"/>
      <c r="E39" s="510"/>
      <c r="G39" s="510"/>
      <c r="H39" s="510"/>
      <c r="I39" s="510"/>
      <c r="K39" s="510"/>
    </row>
    <row r="40" spans="1:11" s="508" customFormat="1" ht="15" customHeight="1" x14ac:dyDescent="0.25">
      <c r="B40" s="549" t="s">
        <v>428</v>
      </c>
      <c r="C40" s="549"/>
      <c r="D40" s="513"/>
      <c r="E40" s="514" t="s">
        <v>413</v>
      </c>
      <c r="G40" s="549" t="s">
        <v>413</v>
      </c>
      <c r="H40" s="549"/>
      <c r="I40" s="549"/>
      <c r="K40" s="513" t="s">
        <v>413</v>
      </c>
    </row>
    <row r="41" spans="1:11" s="508" customFormat="1" ht="45.75" customHeight="1" x14ac:dyDescent="0.25">
      <c r="A41" s="508" t="s">
        <v>429</v>
      </c>
      <c r="B41" s="510"/>
      <c r="C41" s="510"/>
      <c r="D41" s="510"/>
      <c r="E41" s="510"/>
    </row>
    <row r="42" spans="1:11" s="508" customFormat="1" ht="15" customHeight="1" x14ac:dyDescent="0.25">
      <c r="B42" s="549" t="s">
        <v>428</v>
      </c>
      <c r="C42" s="549"/>
      <c r="D42" s="513"/>
      <c r="E42" s="514" t="s">
        <v>413</v>
      </c>
      <c r="F42" s="550"/>
      <c r="G42" s="550"/>
      <c r="H42" s="550"/>
    </row>
    <row r="43" spans="1:11" s="508" customFormat="1" ht="15" x14ac:dyDescent="0.25"/>
    <row r="44" spans="1:11" s="508" customFormat="1" ht="15" x14ac:dyDescent="0.25"/>
  </sheetData>
  <mergeCells count="34">
    <mergeCell ref="E14:F14"/>
    <mergeCell ref="A1:K1"/>
    <mergeCell ref="C2:H2"/>
    <mergeCell ref="I2:K5"/>
    <mergeCell ref="C3:H3"/>
    <mergeCell ref="C4:H4"/>
    <mergeCell ref="C5:H5"/>
    <mergeCell ref="B12:D12"/>
    <mergeCell ref="C6:H6"/>
    <mergeCell ref="C7:H8"/>
    <mergeCell ref="C9:H9"/>
    <mergeCell ref="I12:K12"/>
    <mergeCell ref="B13:K13"/>
    <mergeCell ref="E15:F15"/>
    <mergeCell ref="B16:D16"/>
    <mergeCell ref="F16:H16"/>
    <mergeCell ref="I16:J16"/>
    <mergeCell ref="B17:D17"/>
    <mergeCell ref="F17:H17"/>
    <mergeCell ref="B18:E18"/>
    <mergeCell ref="G18:H18"/>
    <mergeCell ref="I18:K18"/>
    <mergeCell ref="B19:D19"/>
    <mergeCell ref="B20:E20"/>
    <mergeCell ref="G20:H20"/>
    <mergeCell ref="I20:K20"/>
    <mergeCell ref="B42:C42"/>
    <mergeCell ref="F42:H42"/>
    <mergeCell ref="C27:G27"/>
    <mergeCell ref="A28:K28"/>
    <mergeCell ref="D31:E31"/>
    <mergeCell ref="G31:I31"/>
    <mergeCell ref="B40:C40"/>
    <mergeCell ref="G40:I40"/>
  </mergeCells>
  <printOptions horizontalCentered="1"/>
  <pageMargins left="0.5" right="0.5" top="1" bottom="1" header="0.5" footer="0.5"/>
  <pageSetup scale="72" orientation="portrait" r:id="rId1"/>
  <headerFooter alignWithMargins="0">
    <oddFooter>&amp;L&amp;Z&amp;F
&amp;"Arial,Bold"- &amp;A&amp;RP &amp;P/&amp;N,
 &amp;D,&amp;T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27"/>
  <sheetViews>
    <sheetView topLeftCell="A25" zoomScaleNormal="100" workbookViewId="0">
      <selection activeCell="A3" sqref="A3"/>
    </sheetView>
  </sheetViews>
  <sheetFormatPr defaultColWidth="20.6640625" defaultRowHeight="13.2" x14ac:dyDescent="0.25"/>
  <cols>
    <col min="1" max="1" width="33.5546875" customWidth="1"/>
    <col min="4" max="4" width="20.6640625" style="256"/>
    <col min="5" max="5" width="36.33203125" customWidth="1"/>
  </cols>
  <sheetData>
    <row r="1" spans="1:4" s="10" customFormat="1" ht="18.899999999999999" customHeight="1" x14ac:dyDescent="0.3">
      <c r="A1" s="103" t="str">
        <f>CONCATENATE('7895NTP-NP-C'!A5," COST REPORT ORGANIZED DELIVERY SYSTEM")</f>
        <v>FY 2017-18 COST REPORT ORGANIZED DELIVERY SYSTEM</v>
      </c>
      <c r="B1" s="103"/>
      <c r="C1" s="103"/>
      <c r="D1" s="248"/>
    </row>
    <row r="2" spans="1:4" s="10" customFormat="1" ht="18.899999999999999" customHeight="1" x14ac:dyDescent="0.3">
      <c r="A2" s="103" t="s">
        <v>101</v>
      </c>
      <c r="B2" s="103"/>
      <c r="C2" s="103"/>
      <c r="D2" s="248"/>
    </row>
    <row r="3" spans="1:4" s="10" customFormat="1" ht="18.899999999999999" customHeight="1" x14ac:dyDescent="0.3">
      <c r="A3" s="103" t="s">
        <v>173</v>
      </c>
      <c r="B3" s="103"/>
      <c r="C3" s="103"/>
      <c r="D3" s="248"/>
    </row>
    <row r="4" spans="1:4" s="10" customFormat="1" ht="18.899999999999999" customHeight="1" x14ac:dyDescent="0.3">
      <c r="A4" s="104"/>
      <c r="B4" s="104"/>
      <c r="C4" s="104"/>
      <c r="D4" s="249"/>
    </row>
    <row r="5" spans="1:4" s="10" customFormat="1" ht="18.899999999999999" customHeight="1" x14ac:dyDescent="0.3">
      <c r="A5" s="105" t="s">
        <v>83</v>
      </c>
      <c r="B5" s="581" t="str">
        <f>(IF(ISBLANK('7990NTP-NP'!B1),"",'7990NTP-NP'!B1))</f>
        <v>Los Angeles</v>
      </c>
      <c r="C5" s="581"/>
      <c r="D5" s="249"/>
    </row>
    <row r="6" spans="1:4" s="10" customFormat="1" ht="18.899999999999999" customHeight="1" x14ac:dyDescent="0.3">
      <c r="A6" s="105" t="s">
        <v>102</v>
      </c>
      <c r="B6" s="570" t="str">
        <f>(IF(ISBLANK('7990NTP-NP'!B2),"",'7990NTP-NP'!B2))</f>
        <v/>
      </c>
      <c r="C6" s="570"/>
      <c r="D6" s="249"/>
    </row>
    <row r="7" spans="1:4" s="10" customFormat="1" ht="18.899999999999999" customHeight="1" x14ac:dyDescent="0.3">
      <c r="A7" s="105" t="s">
        <v>103</v>
      </c>
      <c r="B7" s="570" t="str">
        <f>(IF(ISBLANK('7990NTP-NP'!B3),"",'7990NTP-NP'!B3))</f>
        <v/>
      </c>
      <c r="C7" s="570"/>
      <c r="D7" s="249"/>
    </row>
    <row r="8" spans="1:4" s="10" customFormat="1" ht="18.899999999999999" customHeight="1" x14ac:dyDescent="0.3">
      <c r="A8" s="105" t="s">
        <v>172</v>
      </c>
      <c r="B8" s="570" t="str">
        <f>(IF(ISBLANK('7990NTP-NP'!B4),"",'7990NTP-NP'!B4))</f>
        <v/>
      </c>
      <c r="C8" s="570"/>
      <c r="D8" s="249"/>
    </row>
    <row r="9" spans="1:4" s="10" customFormat="1" ht="18.899999999999999" customHeight="1" x14ac:dyDescent="0.3">
      <c r="A9" s="105" t="s">
        <v>216</v>
      </c>
      <c r="B9" s="570" t="str">
        <f>(IF(ISBLANK('7990NTP-NP'!B5),"",'7990NTP-NP'!B5))</f>
        <v>July 1, 2017 - June 30, 2018</v>
      </c>
      <c r="C9" s="570"/>
      <c r="D9" s="249"/>
    </row>
    <row r="10" spans="1:4" s="10" customFormat="1" ht="18.899999999999999" customHeight="1" thickBot="1" x14ac:dyDescent="0.35">
      <c r="A10" s="104"/>
      <c r="B10" s="104"/>
      <c r="C10" s="104"/>
      <c r="D10" s="249"/>
    </row>
    <row r="11" spans="1:4" s="11" customFormat="1" ht="18.899999999999999" customHeight="1" x14ac:dyDescent="0.3">
      <c r="A11" s="106" t="s">
        <v>104</v>
      </c>
      <c r="B11" s="107" t="s">
        <v>105</v>
      </c>
      <c r="C11" s="107" t="s">
        <v>245</v>
      </c>
      <c r="D11" s="250" t="s">
        <v>106</v>
      </c>
    </row>
    <row r="12" spans="1:4" s="10" customFormat="1" ht="18.899999999999999" customHeight="1" x14ac:dyDescent="0.3">
      <c r="A12" s="567" t="s">
        <v>130</v>
      </c>
      <c r="B12" s="568"/>
      <c r="C12" s="568"/>
      <c r="D12" s="569"/>
    </row>
    <row r="13" spans="1:4" s="10" customFormat="1" ht="18.899999999999999" customHeight="1" x14ac:dyDescent="0.3">
      <c r="A13" s="108" t="s">
        <v>131</v>
      </c>
      <c r="B13" s="109">
        <f>'7895NTP-NP-C'!G28</f>
        <v>0</v>
      </c>
      <c r="C13" s="15"/>
      <c r="D13" s="251"/>
    </row>
    <row r="14" spans="1:4" s="10" customFormat="1" ht="18.899999999999999" customHeight="1" x14ac:dyDescent="0.3">
      <c r="A14" s="108" t="s">
        <v>132</v>
      </c>
      <c r="B14" s="110">
        <f>'7895NTP-NP-C'!G36</f>
        <v>0</v>
      </c>
      <c r="C14" s="15"/>
      <c r="D14" s="251"/>
    </row>
    <row r="15" spans="1:4" s="10" customFormat="1" ht="18.899999999999999" customHeight="1" x14ac:dyDescent="0.3">
      <c r="A15" s="335" t="s">
        <v>299</v>
      </c>
      <c r="B15" s="336">
        <f>'7895NTP-NP-C'!G38</f>
        <v>0</v>
      </c>
      <c r="C15" s="15"/>
      <c r="D15" s="251"/>
    </row>
    <row r="16" spans="1:4" s="10" customFormat="1" ht="18.899999999999999" customHeight="1" x14ac:dyDescent="0.3">
      <c r="A16" s="335" t="s">
        <v>300</v>
      </c>
      <c r="B16" s="336">
        <f>'7895NTP-NP-C'!G39</f>
        <v>0</v>
      </c>
      <c r="C16" s="15"/>
      <c r="D16" s="251"/>
    </row>
    <row r="17" spans="1:5" s="10" customFormat="1" ht="18.899999999999999" customHeight="1" x14ac:dyDescent="0.3">
      <c r="A17" s="335" t="s">
        <v>301</v>
      </c>
      <c r="B17" s="336">
        <f>'7895NTP-NP-C'!G40</f>
        <v>0</v>
      </c>
      <c r="C17" s="15"/>
      <c r="D17" s="251"/>
    </row>
    <row r="18" spans="1:5" s="10" customFormat="1" ht="18.899999999999999" customHeight="1" x14ac:dyDescent="0.3">
      <c r="A18" s="108" t="s">
        <v>133</v>
      </c>
      <c r="B18" s="110">
        <f>'7895NTP-NP-C'!G41</f>
        <v>0</v>
      </c>
      <c r="C18" s="15"/>
      <c r="D18" s="251"/>
    </row>
    <row r="19" spans="1:5" s="10" customFormat="1" ht="18.899999999999999" customHeight="1" x14ac:dyDescent="0.3">
      <c r="A19" s="108" t="s">
        <v>134</v>
      </c>
      <c r="B19" s="110">
        <f>'7895NTP-NP-C'!G42</f>
        <v>0</v>
      </c>
      <c r="C19" s="15"/>
      <c r="D19" s="251"/>
    </row>
    <row r="20" spans="1:5" s="10" customFormat="1" ht="18.899999999999999" customHeight="1" x14ac:dyDescent="0.3">
      <c r="A20" s="567" t="s">
        <v>107</v>
      </c>
      <c r="B20" s="568"/>
      <c r="C20" s="568"/>
      <c r="D20" s="569"/>
    </row>
    <row r="21" spans="1:5" s="10" customFormat="1" ht="36" customHeight="1" x14ac:dyDescent="0.3">
      <c r="A21" s="111" t="s">
        <v>128</v>
      </c>
      <c r="B21" s="112">
        <f>'7895NTP-NP-C'!F28</f>
        <v>0</v>
      </c>
      <c r="C21" s="16"/>
      <c r="D21" s="252"/>
      <c r="E21" s="19"/>
    </row>
    <row r="22" spans="1:5" s="10" customFormat="1" ht="81" customHeight="1" thickBot="1" x14ac:dyDescent="0.35">
      <c r="A22" s="113" t="s">
        <v>309</v>
      </c>
      <c r="B22" s="17"/>
      <c r="C22" s="114">
        <f>'FL Info'!E148</f>
        <v>0</v>
      </c>
      <c r="D22" s="253"/>
      <c r="E22" s="20"/>
    </row>
    <row r="23" spans="1:5" s="10" customFormat="1" ht="73.2" customHeight="1" thickBot="1" x14ac:dyDescent="0.35">
      <c r="A23" s="115" t="s">
        <v>310</v>
      </c>
      <c r="B23" s="15"/>
      <c r="C23" s="116">
        <f>'FL Info'!F120+'FL Info'!F121+'FL Info'!F122+'FL Info'!F123+'FL Info'!F124+'FL Info'!F125-'FL Info'!F142-'FL Info'!F145</f>
        <v>0</v>
      </c>
      <c r="D23" s="254"/>
      <c r="E23" s="18"/>
    </row>
    <row r="24" spans="1:5" s="10" customFormat="1" ht="65.25" customHeight="1" thickBot="1" x14ac:dyDescent="0.35">
      <c r="A24" s="117" t="s">
        <v>174</v>
      </c>
      <c r="B24" s="17"/>
      <c r="C24" s="116">
        <f>'FL Info'!F127+'FL Info'!F128+'FL Info'!F129+'FL Info'!F130+'FL Info'!F131+'FL Info'!F132-'FL Info'!F143-'FL Info'!F146</f>
        <v>0</v>
      </c>
      <c r="D24" s="254"/>
    </row>
    <row r="25" spans="1:5" s="10" customFormat="1" ht="65.25" customHeight="1" x14ac:dyDescent="0.3">
      <c r="A25" s="337" t="s">
        <v>175</v>
      </c>
      <c r="B25" s="17"/>
      <c r="C25" s="116">
        <f>'FL Info'!F134+'FL Info'!F135+'FL Info'!F136+'FL Info'!F137+'FL Info'!F138+'FL Info'!F139-'FL Info'!F144-'FL Info'!F147</f>
        <v>0</v>
      </c>
      <c r="D25" s="254"/>
    </row>
    <row r="26" spans="1:5" s="10" customFormat="1" ht="65.25" customHeight="1" x14ac:dyDescent="0.3">
      <c r="A26" s="338" t="s">
        <v>311</v>
      </c>
      <c r="B26" s="15"/>
      <c r="C26" s="116">
        <f>'FL Info'!G148</f>
        <v>0</v>
      </c>
      <c r="D26" s="254"/>
    </row>
    <row r="27" spans="1:5" s="10" customFormat="1" ht="45.9" customHeight="1" x14ac:dyDescent="0.3">
      <c r="A27" s="118" t="s">
        <v>312</v>
      </c>
      <c r="B27" s="15"/>
      <c r="C27" s="114">
        <f>C23+C24+C25+C26</f>
        <v>0</v>
      </c>
      <c r="D27" s="254"/>
    </row>
    <row r="28" spans="1:5" s="10" customFormat="1" ht="18.899999999999999" customHeight="1" x14ac:dyDescent="0.3">
      <c r="A28" s="108" t="s">
        <v>226</v>
      </c>
      <c r="B28" s="119">
        <f>'7895NTP-NP-C'!F30</f>
        <v>0</v>
      </c>
      <c r="C28" s="120">
        <f>'FL Info'!D142+'FL Info'!D143+'FL Info'!D144</f>
        <v>0</v>
      </c>
      <c r="D28" s="251"/>
    </row>
    <row r="29" spans="1:5" s="10" customFormat="1" ht="18.899999999999999" customHeight="1" x14ac:dyDescent="0.3">
      <c r="A29" s="108" t="s">
        <v>116</v>
      </c>
      <c r="B29" s="119">
        <f>'7895NTP-NP-C'!F31</f>
        <v>0</v>
      </c>
      <c r="C29" s="120">
        <f>'FL Info'!D145+'FL Info'!D146+'FL Info'!D147</f>
        <v>0</v>
      </c>
      <c r="D29" s="251"/>
    </row>
    <row r="30" spans="1:5" s="10" customFormat="1" ht="18.899999999999999" customHeight="1" x14ac:dyDescent="0.3">
      <c r="A30" s="108" t="s">
        <v>108</v>
      </c>
      <c r="B30" s="110">
        <f>'7895NTP-NP-C'!F36</f>
        <v>0</v>
      </c>
      <c r="C30" s="121">
        <f>'7990NTP-NP'!E50</f>
        <v>0</v>
      </c>
      <c r="D30" s="251"/>
    </row>
    <row r="31" spans="1:5" s="10" customFormat="1" ht="18.899999999999999" customHeight="1" x14ac:dyDescent="0.3">
      <c r="A31" s="335" t="s">
        <v>299</v>
      </c>
      <c r="B31" s="110">
        <f>'7895NTP-NP-C'!F38</f>
        <v>0</v>
      </c>
      <c r="C31" s="121">
        <f>'7990NTP-NP'!E51</f>
        <v>0</v>
      </c>
      <c r="D31" s="251"/>
    </row>
    <row r="32" spans="1:5" s="10" customFormat="1" ht="18.899999999999999" customHeight="1" x14ac:dyDescent="0.3">
      <c r="A32" s="335" t="s">
        <v>300</v>
      </c>
      <c r="B32" s="110">
        <f>'7895NTP-NP-C'!F39</f>
        <v>0</v>
      </c>
      <c r="C32" s="121">
        <f>'7990NTP-NP'!E52</f>
        <v>0</v>
      </c>
      <c r="D32" s="251"/>
    </row>
    <row r="33" spans="1:4" s="10" customFormat="1" ht="18.899999999999999" customHeight="1" x14ac:dyDescent="0.3">
      <c r="A33" s="335" t="s">
        <v>301</v>
      </c>
      <c r="B33" s="110">
        <f>'7895NTP-NP-C'!F40</f>
        <v>0</v>
      </c>
      <c r="C33" s="121">
        <f>'7990NTP-NP'!E53</f>
        <v>0</v>
      </c>
      <c r="D33" s="251"/>
    </row>
    <row r="34" spans="1:4" s="10" customFormat="1" ht="18.899999999999999" customHeight="1" x14ac:dyDescent="0.3">
      <c r="A34" s="108" t="s">
        <v>109</v>
      </c>
      <c r="B34" s="110">
        <f>'7895NTP-NP-C'!F41</f>
        <v>0</v>
      </c>
      <c r="C34" s="121">
        <f>'7990NTP-NP'!E54</f>
        <v>0</v>
      </c>
      <c r="D34" s="251"/>
    </row>
    <row r="35" spans="1:4" s="10" customFormat="1" ht="18.899999999999999" customHeight="1" x14ac:dyDescent="0.3">
      <c r="A35" s="108" t="s">
        <v>110</v>
      </c>
      <c r="B35" s="110">
        <f>'7895NTP-NP-C'!F42</f>
        <v>0</v>
      </c>
      <c r="C35" s="121">
        <f>'7990NTP-NP'!E55</f>
        <v>0</v>
      </c>
      <c r="D35" s="251"/>
    </row>
    <row r="36" spans="1:4" s="10" customFormat="1" ht="18.899999999999999" customHeight="1" x14ac:dyDescent="0.3">
      <c r="A36" s="246"/>
      <c r="B36" s="247"/>
      <c r="C36" s="247"/>
      <c r="D36" s="251"/>
    </row>
    <row r="37" spans="1:4" s="10" customFormat="1" ht="18.899999999999999" customHeight="1" x14ac:dyDescent="0.3">
      <c r="A37" s="567" t="s">
        <v>111</v>
      </c>
      <c r="B37" s="568"/>
      <c r="C37" s="568"/>
      <c r="D37" s="569"/>
    </row>
    <row r="38" spans="1:4" ht="36.6" customHeight="1" x14ac:dyDescent="0.3">
      <c r="A38" s="572" t="s">
        <v>112</v>
      </c>
      <c r="B38" s="573"/>
      <c r="C38" s="342" t="s">
        <v>315</v>
      </c>
      <c r="D38" s="343" t="s">
        <v>316</v>
      </c>
    </row>
    <row r="39" spans="1:4" ht="18.899999999999999" customHeight="1" x14ac:dyDescent="0.3">
      <c r="A39" s="574" t="s">
        <v>87</v>
      </c>
      <c r="B39" s="575"/>
      <c r="C39" s="109">
        <f>'7990NTP-NP'!B59</f>
        <v>13.11</v>
      </c>
      <c r="D39" s="344">
        <f>'7990NTP-NP'!C59</f>
        <v>13.11</v>
      </c>
    </row>
    <row r="40" spans="1:4" ht="18.899999999999999" customHeight="1" x14ac:dyDescent="0.3">
      <c r="A40" s="579" t="s">
        <v>299</v>
      </c>
      <c r="B40" s="580"/>
      <c r="C40" s="109">
        <f>'7990NTP-NP'!B60</f>
        <v>20.18</v>
      </c>
      <c r="D40" s="344">
        <f>'7990NTP-NP'!C60</f>
        <v>20.18</v>
      </c>
    </row>
    <row r="41" spans="1:4" ht="18.899999999999999" customHeight="1" x14ac:dyDescent="0.3">
      <c r="A41" s="579" t="s">
        <v>300</v>
      </c>
      <c r="B41" s="580"/>
      <c r="C41" s="109">
        <f>'7990NTP-NP'!B61</f>
        <v>10.47</v>
      </c>
      <c r="D41" s="344">
        <f>'7990NTP-NP'!C61</f>
        <v>10.47</v>
      </c>
    </row>
    <row r="42" spans="1:4" ht="18.899999999999999" customHeight="1" x14ac:dyDescent="0.3">
      <c r="A42" s="579" t="s">
        <v>301</v>
      </c>
      <c r="B42" s="580"/>
      <c r="C42" s="109">
        <f>'7990NTP-NP'!B62</f>
        <v>150</v>
      </c>
      <c r="D42" s="344">
        <f>'7990NTP-NP'!C62</f>
        <v>150</v>
      </c>
    </row>
    <row r="43" spans="1:4" ht="18.899999999999999" customHeight="1" x14ac:dyDescent="0.3">
      <c r="A43" s="574" t="s">
        <v>88</v>
      </c>
      <c r="B43" s="576"/>
      <c r="C43" s="109">
        <f>'7990NTP-NP'!B63</f>
        <v>15.37</v>
      </c>
      <c r="D43" s="344">
        <f>'7990NTP-NP'!C63</f>
        <v>15.37</v>
      </c>
    </row>
    <row r="44" spans="1:4" ht="18.899999999999999" customHeight="1" thickBot="1" x14ac:dyDescent="0.35">
      <c r="A44" s="577" t="s">
        <v>89</v>
      </c>
      <c r="B44" s="578"/>
      <c r="C44" s="345">
        <f>'7990NTP-NP'!B64</f>
        <v>3.43</v>
      </c>
      <c r="D44" s="346">
        <f>'7990NTP-NP'!C64</f>
        <v>3.43</v>
      </c>
    </row>
    <row r="45" spans="1:4" x14ac:dyDescent="0.25">
      <c r="A45" s="341" t="s">
        <v>314</v>
      </c>
      <c r="B45" s="122"/>
      <c r="C45" s="122"/>
      <c r="D45" s="255"/>
    </row>
    <row r="46" spans="1:4" x14ac:dyDescent="0.25">
      <c r="A46" s="571"/>
      <c r="B46" s="571"/>
      <c r="C46" s="571"/>
      <c r="D46" s="571"/>
    </row>
    <row r="47" spans="1:4" x14ac:dyDescent="0.25">
      <c r="A47" s="571"/>
      <c r="B47" s="571"/>
      <c r="C47" s="571"/>
      <c r="D47" s="571"/>
    </row>
    <row r="48" spans="1:4" x14ac:dyDescent="0.25">
      <c r="A48" s="242"/>
      <c r="B48" s="122"/>
      <c r="C48" s="122"/>
      <c r="D48" s="255"/>
    </row>
    <row r="49" spans="1:4" x14ac:dyDescent="0.25">
      <c r="A49" s="122"/>
      <c r="B49" s="122"/>
      <c r="C49" s="122"/>
      <c r="D49" s="255"/>
    </row>
    <row r="50" spans="1:4" x14ac:dyDescent="0.25">
      <c r="A50" s="122"/>
      <c r="B50" s="122"/>
      <c r="C50" s="122"/>
      <c r="D50" s="255"/>
    </row>
    <row r="51" spans="1:4" x14ac:dyDescent="0.25">
      <c r="A51" s="122"/>
      <c r="B51" s="122"/>
      <c r="C51" s="122"/>
      <c r="D51" s="255"/>
    </row>
    <row r="52" spans="1:4" x14ac:dyDescent="0.25">
      <c r="A52" s="122"/>
      <c r="B52" s="122"/>
      <c r="C52" s="122"/>
      <c r="D52" s="255"/>
    </row>
    <row r="53" spans="1:4" x14ac:dyDescent="0.25">
      <c r="A53" s="122"/>
      <c r="B53" s="122"/>
      <c r="C53" s="122"/>
      <c r="D53" s="255"/>
    </row>
    <row r="54" spans="1:4" x14ac:dyDescent="0.25">
      <c r="A54" s="122"/>
      <c r="B54" s="122"/>
      <c r="C54" s="122"/>
      <c r="D54" s="255"/>
    </row>
    <row r="55" spans="1:4" x14ac:dyDescent="0.25">
      <c r="A55" s="122"/>
      <c r="B55" s="122"/>
      <c r="C55" s="122"/>
      <c r="D55" s="255"/>
    </row>
    <row r="56" spans="1:4" x14ac:dyDescent="0.25">
      <c r="A56" s="122"/>
      <c r="B56" s="122"/>
      <c r="C56" s="122"/>
      <c r="D56" s="255"/>
    </row>
    <row r="57" spans="1:4" x14ac:dyDescent="0.25">
      <c r="A57" s="122"/>
      <c r="B57" s="122"/>
      <c r="C57" s="122"/>
      <c r="D57" s="255"/>
    </row>
    <row r="58" spans="1:4" x14ac:dyDescent="0.25">
      <c r="A58" s="122"/>
      <c r="B58" s="122"/>
      <c r="C58" s="122"/>
      <c r="D58" s="255"/>
    </row>
    <row r="59" spans="1:4" x14ac:dyDescent="0.25">
      <c r="A59" s="122"/>
      <c r="B59" s="122"/>
      <c r="C59" s="122"/>
      <c r="D59" s="255"/>
    </row>
    <row r="60" spans="1:4" x14ac:dyDescent="0.25">
      <c r="A60" s="122"/>
      <c r="B60" s="122"/>
      <c r="C60" s="122"/>
      <c r="D60" s="255"/>
    </row>
    <row r="61" spans="1:4" x14ac:dyDescent="0.25">
      <c r="A61" s="122"/>
      <c r="B61" s="122"/>
      <c r="C61" s="122"/>
      <c r="D61" s="255"/>
    </row>
    <row r="62" spans="1:4" x14ac:dyDescent="0.25">
      <c r="A62" s="122"/>
      <c r="B62" s="122"/>
      <c r="C62" s="122"/>
      <c r="D62" s="255"/>
    </row>
    <row r="63" spans="1:4" x14ac:dyDescent="0.25">
      <c r="A63" s="122"/>
      <c r="B63" s="122"/>
      <c r="C63" s="122"/>
      <c r="D63" s="255"/>
    </row>
    <row r="64" spans="1:4" x14ac:dyDescent="0.25">
      <c r="A64" s="122"/>
      <c r="B64" s="122"/>
      <c r="C64" s="122"/>
      <c r="D64" s="255"/>
    </row>
    <row r="65" spans="1:4" x14ac:dyDescent="0.25">
      <c r="A65" s="122"/>
      <c r="B65" s="122"/>
      <c r="C65" s="122"/>
      <c r="D65" s="255"/>
    </row>
    <row r="66" spans="1:4" x14ac:dyDescent="0.25">
      <c r="A66" s="122"/>
      <c r="B66" s="122"/>
      <c r="C66" s="122"/>
      <c r="D66" s="255"/>
    </row>
    <row r="67" spans="1:4" x14ac:dyDescent="0.25">
      <c r="A67" s="122"/>
      <c r="B67" s="122"/>
      <c r="C67" s="122"/>
      <c r="D67" s="255"/>
    </row>
    <row r="68" spans="1:4" x14ac:dyDescent="0.25">
      <c r="A68" s="122"/>
      <c r="B68" s="122"/>
      <c r="C68" s="122"/>
      <c r="D68" s="255"/>
    </row>
    <row r="69" spans="1:4" x14ac:dyDescent="0.25">
      <c r="A69" s="122"/>
      <c r="B69" s="122"/>
      <c r="C69" s="122"/>
      <c r="D69" s="255"/>
    </row>
    <row r="70" spans="1:4" x14ac:dyDescent="0.25">
      <c r="A70" s="122"/>
      <c r="B70" s="122"/>
      <c r="C70" s="122"/>
      <c r="D70" s="255"/>
    </row>
    <row r="71" spans="1:4" x14ac:dyDescent="0.25">
      <c r="A71" s="122"/>
      <c r="B71" s="122"/>
      <c r="C71" s="122"/>
      <c r="D71" s="255"/>
    </row>
    <row r="72" spans="1:4" x14ac:dyDescent="0.25">
      <c r="A72" s="122"/>
      <c r="B72" s="122"/>
      <c r="C72" s="122"/>
      <c r="D72" s="255"/>
    </row>
    <row r="73" spans="1:4" x14ac:dyDescent="0.25">
      <c r="A73" s="122"/>
      <c r="B73" s="122"/>
      <c r="C73" s="122"/>
      <c r="D73" s="255"/>
    </row>
    <row r="74" spans="1:4" x14ac:dyDescent="0.25">
      <c r="A74" s="122"/>
      <c r="B74" s="122"/>
      <c r="C74" s="122"/>
      <c r="D74" s="255"/>
    </row>
    <row r="75" spans="1:4" x14ac:dyDescent="0.25">
      <c r="A75" s="122"/>
      <c r="B75" s="122"/>
      <c r="C75" s="122"/>
      <c r="D75" s="255"/>
    </row>
    <row r="76" spans="1:4" x14ac:dyDescent="0.25">
      <c r="A76" s="122"/>
      <c r="B76" s="122"/>
      <c r="C76" s="122"/>
      <c r="D76" s="255"/>
    </row>
    <row r="77" spans="1:4" x14ac:dyDescent="0.25">
      <c r="A77" s="122"/>
      <c r="B77" s="122"/>
      <c r="C77" s="122"/>
      <c r="D77" s="255"/>
    </row>
    <row r="78" spans="1:4" x14ac:dyDescent="0.25">
      <c r="A78" s="122"/>
      <c r="B78" s="122"/>
      <c r="C78" s="122"/>
      <c r="D78" s="255"/>
    </row>
    <row r="79" spans="1:4" x14ac:dyDescent="0.25">
      <c r="A79" s="122"/>
      <c r="B79" s="122"/>
      <c r="C79" s="122"/>
      <c r="D79" s="255"/>
    </row>
    <row r="80" spans="1:4" x14ac:dyDescent="0.25">
      <c r="A80" s="122"/>
      <c r="B80" s="122"/>
      <c r="C80" s="122"/>
      <c r="D80" s="255"/>
    </row>
    <row r="81" spans="1:4" x14ac:dyDescent="0.25">
      <c r="A81" s="122"/>
      <c r="B81" s="122"/>
      <c r="C81" s="122"/>
      <c r="D81" s="255"/>
    </row>
    <row r="82" spans="1:4" x14ac:dyDescent="0.25">
      <c r="A82" s="122"/>
      <c r="B82" s="122"/>
      <c r="C82" s="122"/>
      <c r="D82" s="255"/>
    </row>
    <row r="83" spans="1:4" x14ac:dyDescent="0.25">
      <c r="A83" s="122"/>
      <c r="B83" s="122"/>
      <c r="C83" s="122"/>
      <c r="D83" s="255"/>
    </row>
    <row r="84" spans="1:4" x14ac:dyDescent="0.25">
      <c r="A84" s="122"/>
      <c r="B84" s="122"/>
      <c r="C84" s="122"/>
      <c r="D84" s="255"/>
    </row>
    <row r="85" spans="1:4" x14ac:dyDescent="0.25">
      <c r="A85" s="122"/>
      <c r="B85" s="122"/>
      <c r="C85" s="122"/>
      <c r="D85" s="255"/>
    </row>
    <row r="86" spans="1:4" x14ac:dyDescent="0.25">
      <c r="A86" s="122"/>
      <c r="B86" s="122"/>
      <c r="C86" s="122"/>
      <c r="D86" s="255"/>
    </row>
    <row r="87" spans="1:4" x14ac:dyDescent="0.25">
      <c r="A87" s="122"/>
      <c r="B87" s="122"/>
      <c r="C87" s="122"/>
      <c r="D87" s="255"/>
    </row>
    <row r="88" spans="1:4" x14ac:dyDescent="0.25">
      <c r="A88" s="122"/>
      <c r="B88" s="122"/>
      <c r="C88" s="122"/>
      <c r="D88" s="255"/>
    </row>
    <row r="89" spans="1:4" x14ac:dyDescent="0.25">
      <c r="A89" s="122"/>
      <c r="B89" s="122"/>
      <c r="C89" s="122"/>
      <c r="D89" s="255"/>
    </row>
    <row r="90" spans="1:4" x14ac:dyDescent="0.25">
      <c r="A90" s="122"/>
      <c r="B90" s="122"/>
      <c r="C90" s="122"/>
      <c r="D90" s="255"/>
    </row>
    <row r="91" spans="1:4" x14ac:dyDescent="0.25">
      <c r="A91" s="122"/>
      <c r="B91" s="122"/>
      <c r="C91" s="122"/>
      <c r="D91" s="255"/>
    </row>
    <row r="92" spans="1:4" x14ac:dyDescent="0.25">
      <c r="A92" s="122"/>
      <c r="B92" s="122"/>
      <c r="C92" s="122"/>
      <c r="D92" s="255"/>
    </row>
    <row r="93" spans="1:4" x14ac:dyDescent="0.25">
      <c r="A93" s="122"/>
      <c r="B93" s="122"/>
      <c r="C93" s="122"/>
      <c r="D93" s="255"/>
    </row>
    <row r="94" spans="1:4" x14ac:dyDescent="0.25">
      <c r="A94" s="122"/>
      <c r="B94" s="122"/>
      <c r="C94" s="122"/>
      <c r="D94" s="255"/>
    </row>
    <row r="95" spans="1:4" x14ac:dyDescent="0.25">
      <c r="A95" s="122"/>
      <c r="B95" s="122"/>
      <c r="C95" s="122"/>
      <c r="D95" s="255"/>
    </row>
    <row r="96" spans="1:4" x14ac:dyDescent="0.25">
      <c r="A96" s="122"/>
      <c r="B96" s="122"/>
      <c r="C96" s="122"/>
      <c r="D96" s="255"/>
    </row>
    <row r="97" spans="1:4" x14ac:dyDescent="0.25">
      <c r="A97" s="122"/>
      <c r="B97" s="122"/>
      <c r="C97" s="122"/>
      <c r="D97" s="255"/>
    </row>
    <row r="98" spans="1:4" x14ac:dyDescent="0.25">
      <c r="A98" s="122"/>
      <c r="B98" s="122"/>
      <c r="C98" s="122"/>
      <c r="D98" s="255"/>
    </row>
    <row r="99" spans="1:4" x14ac:dyDescent="0.25">
      <c r="A99" s="122"/>
      <c r="B99" s="122"/>
      <c r="C99" s="122"/>
      <c r="D99" s="255"/>
    </row>
    <row r="100" spans="1:4" x14ac:dyDescent="0.25">
      <c r="A100" s="122"/>
      <c r="B100" s="122"/>
      <c r="C100" s="122"/>
      <c r="D100" s="255"/>
    </row>
    <row r="101" spans="1:4" x14ac:dyDescent="0.25">
      <c r="A101" s="122"/>
      <c r="B101" s="122"/>
      <c r="C101" s="122"/>
      <c r="D101" s="255"/>
    </row>
    <row r="102" spans="1:4" x14ac:dyDescent="0.25">
      <c r="A102" s="122"/>
      <c r="B102" s="122"/>
      <c r="C102" s="122"/>
      <c r="D102" s="255"/>
    </row>
    <row r="103" spans="1:4" x14ac:dyDescent="0.25">
      <c r="A103" s="122"/>
      <c r="B103" s="122"/>
      <c r="C103" s="122"/>
      <c r="D103" s="255"/>
    </row>
    <row r="104" spans="1:4" x14ac:dyDescent="0.25">
      <c r="A104" s="122"/>
      <c r="B104" s="122"/>
      <c r="C104" s="122"/>
      <c r="D104" s="255"/>
    </row>
    <row r="105" spans="1:4" x14ac:dyDescent="0.25">
      <c r="A105" s="122"/>
      <c r="B105" s="122"/>
      <c r="C105" s="122"/>
      <c r="D105" s="255"/>
    </row>
    <row r="106" spans="1:4" x14ac:dyDescent="0.25">
      <c r="A106" s="122"/>
      <c r="B106" s="122"/>
      <c r="C106" s="122"/>
      <c r="D106" s="255"/>
    </row>
    <row r="107" spans="1:4" x14ac:dyDescent="0.25">
      <c r="A107" s="122"/>
      <c r="B107" s="122"/>
      <c r="C107" s="122"/>
      <c r="D107" s="255"/>
    </row>
    <row r="108" spans="1:4" x14ac:dyDescent="0.25">
      <c r="A108" s="122"/>
      <c r="B108" s="122"/>
      <c r="C108" s="122"/>
      <c r="D108" s="255"/>
    </row>
    <row r="109" spans="1:4" x14ac:dyDescent="0.25">
      <c r="A109" s="122"/>
      <c r="B109" s="122"/>
      <c r="C109" s="122"/>
      <c r="D109" s="255"/>
    </row>
    <row r="110" spans="1:4" x14ac:dyDescent="0.25">
      <c r="A110" s="122"/>
      <c r="B110" s="122"/>
      <c r="C110" s="122"/>
      <c r="D110" s="255"/>
    </row>
    <row r="111" spans="1:4" x14ac:dyDescent="0.25">
      <c r="A111" s="122"/>
      <c r="B111" s="122"/>
      <c r="C111" s="122"/>
      <c r="D111" s="255"/>
    </row>
    <row r="112" spans="1:4" x14ac:dyDescent="0.25">
      <c r="A112" s="122"/>
      <c r="B112" s="122"/>
      <c r="C112" s="122"/>
      <c r="D112" s="255"/>
    </row>
    <row r="113" spans="1:4" x14ac:dyDescent="0.25">
      <c r="A113" s="122"/>
      <c r="B113" s="122"/>
      <c r="C113" s="122"/>
      <c r="D113" s="255"/>
    </row>
    <row r="114" spans="1:4" x14ac:dyDescent="0.25">
      <c r="A114" s="122"/>
      <c r="B114" s="122"/>
      <c r="C114" s="122"/>
      <c r="D114" s="255"/>
    </row>
    <row r="115" spans="1:4" x14ac:dyDescent="0.25">
      <c r="A115" s="122"/>
      <c r="B115" s="122"/>
      <c r="C115" s="122"/>
      <c r="D115" s="255"/>
    </row>
    <row r="116" spans="1:4" x14ac:dyDescent="0.25">
      <c r="A116" s="122"/>
      <c r="B116" s="122"/>
      <c r="C116" s="122"/>
      <c r="D116" s="255"/>
    </row>
    <row r="117" spans="1:4" x14ac:dyDescent="0.25">
      <c r="A117" s="122"/>
      <c r="B117" s="122"/>
      <c r="C117" s="122"/>
      <c r="D117" s="255"/>
    </row>
    <row r="118" spans="1:4" x14ac:dyDescent="0.25">
      <c r="A118" s="122"/>
      <c r="B118" s="122"/>
      <c r="C118" s="122"/>
      <c r="D118" s="255"/>
    </row>
    <row r="119" spans="1:4" x14ac:dyDescent="0.25">
      <c r="A119" s="122"/>
      <c r="B119" s="122"/>
      <c r="C119" s="122"/>
      <c r="D119" s="255"/>
    </row>
    <row r="120" spans="1:4" x14ac:dyDescent="0.25">
      <c r="A120" s="122"/>
      <c r="B120" s="122"/>
      <c r="C120" s="122"/>
      <c r="D120" s="255"/>
    </row>
    <row r="121" spans="1:4" x14ac:dyDescent="0.25">
      <c r="A121" s="122"/>
      <c r="B121" s="122"/>
      <c r="C121" s="122"/>
      <c r="D121" s="255"/>
    </row>
    <row r="122" spans="1:4" x14ac:dyDescent="0.25">
      <c r="A122" s="122"/>
      <c r="B122" s="122"/>
      <c r="C122" s="122"/>
      <c r="D122" s="255"/>
    </row>
    <row r="123" spans="1:4" x14ac:dyDescent="0.25">
      <c r="A123" s="122"/>
      <c r="B123" s="122"/>
      <c r="C123" s="122"/>
      <c r="D123" s="255"/>
    </row>
    <row r="124" spans="1:4" x14ac:dyDescent="0.25">
      <c r="A124" s="122"/>
      <c r="B124" s="122"/>
      <c r="C124" s="122"/>
      <c r="D124" s="255"/>
    </row>
    <row r="125" spans="1:4" x14ac:dyDescent="0.25">
      <c r="A125" s="122"/>
      <c r="B125" s="122"/>
      <c r="C125" s="122"/>
      <c r="D125" s="255"/>
    </row>
    <row r="126" spans="1:4" x14ac:dyDescent="0.25">
      <c r="A126" s="122"/>
      <c r="B126" s="122"/>
      <c r="C126" s="122"/>
      <c r="D126" s="255"/>
    </row>
    <row r="127" spans="1:4" x14ac:dyDescent="0.25">
      <c r="A127" s="122"/>
      <c r="B127" s="122"/>
      <c r="C127" s="122"/>
      <c r="D127" s="255"/>
    </row>
    <row r="128" spans="1:4" x14ac:dyDescent="0.25">
      <c r="A128" s="122"/>
      <c r="B128" s="122"/>
      <c r="C128" s="122"/>
      <c r="D128" s="255"/>
    </row>
    <row r="129" spans="1:4" x14ac:dyDescent="0.25">
      <c r="A129" s="122"/>
      <c r="B129" s="122"/>
      <c r="C129" s="122"/>
      <c r="D129" s="255"/>
    </row>
    <row r="130" spans="1:4" x14ac:dyDescent="0.25">
      <c r="A130" s="122"/>
      <c r="B130" s="122"/>
      <c r="C130" s="122"/>
      <c r="D130" s="255"/>
    </row>
    <row r="131" spans="1:4" x14ac:dyDescent="0.25">
      <c r="A131" s="122"/>
      <c r="B131" s="122"/>
      <c r="C131" s="122"/>
      <c r="D131" s="255"/>
    </row>
    <row r="132" spans="1:4" x14ac:dyDescent="0.25">
      <c r="A132" s="122"/>
      <c r="B132" s="122"/>
      <c r="C132" s="122"/>
      <c r="D132" s="255"/>
    </row>
    <row r="133" spans="1:4" x14ac:dyDescent="0.25">
      <c r="A133" s="122"/>
      <c r="B133" s="122"/>
      <c r="C133" s="122"/>
      <c r="D133" s="255"/>
    </row>
    <row r="134" spans="1:4" x14ac:dyDescent="0.25">
      <c r="A134" s="122"/>
      <c r="B134" s="122"/>
      <c r="C134" s="122"/>
      <c r="D134" s="255"/>
    </row>
    <row r="135" spans="1:4" x14ac:dyDescent="0.25">
      <c r="A135" s="122"/>
      <c r="B135" s="122"/>
      <c r="C135" s="122"/>
      <c r="D135" s="255"/>
    </row>
    <row r="136" spans="1:4" x14ac:dyDescent="0.25">
      <c r="A136" s="122"/>
      <c r="B136" s="122"/>
      <c r="C136" s="122"/>
      <c r="D136" s="255"/>
    </row>
    <row r="137" spans="1:4" x14ac:dyDescent="0.25">
      <c r="A137" s="122"/>
      <c r="B137" s="122"/>
      <c r="C137" s="122"/>
      <c r="D137" s="255"/>
    </row>
    <row r="138" spans="1:4" x14ac:dyDescent="0.25">
      <c r="A138" s="122"/>
      <c r="B138" s="122"/>
      <c r="C138" s="122"/>
      <c r="D138" s="255"/>
    </row>
    <row r="139" spans="1:4" x14ac:dyDescent="0.25">
      <c r="A139" s="122"/>
      <c r="B139" s="122"/>
      <c r="C139" s="122"/>
      <c r="D139" s="255"/>
    </row>
    <row r="140" spans="1:4" x14ac:dyDescent="0.25">
      <c r="A140" s="122"/>
      <c r="B140" s="122"/>
      <c r="C140" s="122"/>
      <c r="D140" s="255"/>
    </row>
    <row r="141" spans="1:4" x14ac:dyDescent="0.25">
      <c r="A141" s="122"/>
      <c r="B141" s="122"/>
      <c r="C141" s="122"/>
      <c r="D141" s="255"/>
    </row>
    <row r="142" spans="1:4" x14ac:dyDescent="0.25">
      <c r="A142" s="122"/>
      <c r="B142" s="122"/>
      <c r="C142" s="122"/>
      <c r="D142" s="255"/>
    </row>
    <row r="143" spans="1:4" x14ac:dyDescent="0.25">
      <c r="A143" s="122"/>
      <c r="B143" s="122"/>
      <c r="C143" s="122"/>
      <c r="D143" s="255"/>
    </row>
    <row r="144" spans="1:4" x14ac:dyDescent="0.25">
      <c r="A144" s="122"/>
      <c r="B144" s="122"/>
      <c r="C144" s="122"/>
      <c r="D144" s="255"/>
    </row>
    <row r="145" spans="1:4" x14ac:dyDescent="0.25">
      <c r="A145" s="122"/>
      <c r="B145" s="122"/>
      <c r="C145" s="122"/>
      <c r="D145" s="255"/>
    </row>
    <row r="146" spans="1:4" x14ac:dyDescent="0.25">
      <c r="A146" s="122"/>
      <c r="B146" s="122"/>
      <c r="C146" s="122"/>
      <c r="D146" s="255"/>
    </row>
    <row r="147" spans="1:4" x14ac:dyDescent="0.25">
      <c r="A147" s="122"/>
      <c r="B147" s="122"/>
      <c r="C147" s="122"/>
      <c r="D147" s="255"/>
    </row>
    <row r="148" spans="1:4" x14ac:dyDescent="0.25">
      <c r="A148" s="122"/>
      <c r="B148" s="122"/>
      <c r="C148" s="122"/>
      <c r="D148" s="255"/>
    </row>
    <row r="149" spans="1:4" x14ac:dyDescent="0.25">
      <c r="A149" s="122"/>
      <c r="B149" s="122"/>
      <c r="C149" s="122"/>
      <c r="D149" s="255"/>
    </row>
    <row r="150" spans="1:4" x14ac:dyDescent="0.25">
      <c r="A150" s="122"/>
      <c r="B150" s="122"/>
      <c r="C150" s="122"/>
      <c r="D150" s="255"/>
    </row>
    <row r="151" spans="1:4" x14ac:dyDescent="0.25">
      <c r="A151" s="122"/>
      <c r="B151" s="122"/>
      <c r="C151" s="122"/>
      <c r="D151" s="255"/>
    </row>
    <row r="152" spans="1:4" x14ac:dyDescent="0.25">
      <c r="A152" s="122"/>
      <c r="B152" s="122"/>
      <c r="C152" s="122"/>
      <c r="D152" s="255"/>
    </row>
    <row r="153" spans="1:4" x14ac:dyDescent="0.25">
      <c r="A153" s="122"/>
      <c r="B153" s="122"/>
      <c r="C153" s="122"/>
      <c r="D153" s="255"/>
    </row>
    <row r="154" spans="1:4" x14ac:dyDescent="0.25">
      <c r="A154" s="122"/>
      <c r="B154" s="122"/>
      <c r="C154" s="122"/>
      <c r="D154" s="255"/>
    </row>
    <row r="155" spans="1:4" x14ac:dyDescent="0.25">
      <c r="A155" s="122"/>
      <c r="B155" s="122"/>
      <c r="C155" s="122"/>
      <c r="D155" s="255"/>
    </row>
    <row r="156" spans="1:4" x14ac:dyDescent="0.25">
      <c r="A156" s="122"/>
      <c r="B156" s="122"/>
      <c r="C156" s="122"/>
      <c r="D156" s="255"/>
    </row>
    <row r="157" spans="1:4" x14ac:dyDescent="0.25">
      <c r="A157" s="122"/>
      <c r="B157" s="122"/>
      <c r="C157" s="122"/>
      <c r="D157" s="255"/>
    </row>
    <row r="158" spans="1:4" x14ac:dyDescent="0.25">
      <c r="A158" s="122"/>
      <c r="B158" s="122"/>
      <c r="C158" s="122"/>
      <c r="D158" s="255"/>
    </row>
    <row r="159" spans="1:4" x14ac:dyDescent="0.25">
      <c r="A159" s="122"/>
      <c r="B159" s="122"/>
      <c r="C159" s="122"/>
      <c r="D159" s="255"/>
    </row>
    <row r="160" spans="1:4" x14ac:dyDescent="0.25">
      <c r="A160" s="122"/>
      <c r="B160" s="122"/>
      <c r="C160" s="122"/>
      <c r="D160" s="255"/>
    </row>
    <row r="161" spans="1:4" x14ac:dyDescent="0.25">
      <c r="A161" s="122"/>
      <c r="B161" s="122"/>
      <c r="C161" s="122"/>
      <c r="D161" s="255"/>
    </row>
    <row r="162" spans="1:4" x14ac:dyDescent="0.25">
      <c r="A162" s="122"/>
      <c r="B162" s="122"/>
      <c r="C162" s="122"/>
      <c r="D162" s="255"/>
    </row>
    <row r="163" spans="1:4" x14ac:dyDescent="0.25">
      <c r="A163" s="122"/>
      <c r="B163" s="122"/>
      <c r="C163" s="122"/>
      <c r="D163" s="255"/>
    </row>
    <row r="164" spans="1:4" x14ac:dyDescent="0.25">
      <c r="A164" s="122"/>
      <c r="B164" s="122"/>
      <c r="C164" s="122"/>
      <c r="D164" s="255"/>
    </row>
    <row r="165" spans="1:4" x14ac:dyDescent="0.25">
      <c r="A165" s="122"/>
      <c r="B165" s="122"/>
      <c r="C165" s="122"/>
      <c r="D165" s="255"/>
    </row>
    <row r="166" spans="1:4" x14ac:dyDescent="0.25">
      <c r="A166" s="122"/>
      <c r="B166" s="122"/>
      <c r="C166" s="122"/>
      <c r="D166" s="255"/>
    </row>
    <row r="167" spans="1:4" x14ac:dyDescent="0.25">
      <c r="A167" s="122"/>
      <c r="B167" s="122"/>
      <c r="C167" s="122"/>
      <c r="D167" s="255"/>
    </row>
    <row r="168" spans="1:4" x14ac:dyDescent="0.25">
      <c r="A168" s="122"/>
      <c r="B168" s="122"/>
      <c r="C168" s="122"/>
      <c r="D168" s="255"/>
    </row>
    <row r="169" spans="1:4" x14ac:dyDescent="0.25">
      <c r="A169" s="122"/>
      <c r="B169" s="122"/>
      <c r="C169" s="122"/>
      <c r="D169" s="255"/>
    </row>
    <row r="170" spans="1:4" x14ac:dyDescent="0.25">
      <c r="A170" s="122"/>
      <c r="B170" s="122"/>
      <c r="C170" s="122"/>
      <c r="D170" s="255"/>
    </row>
    <row r="171" spans="1:4" x14ac:dyDescent="0.25">
      <c r="A171" s="122"/>
      <c r="B171" s="122"/>
      <c r="C171" s="122"/>
      <c r="D171" s="255"/>
    </row>
    <row r="172" spans="1:4" x14ac:dyDescent="0.25">
      <c r="A172" s="122"/>
      <c r="B172" s="122"/>
      <c r="C172" s="122"/>
      <c r="D172" s="255"/>
    </row>
    <row r="173" spans="1:4" x14ac:dyDescent="0.25">
      <c r="A173" s="122"/>
      <c r="B173" s="122"/>
      <c r="C173" s="122"/>
      <c r="D173" s="255"/>
    </row>
    <row r="174" spans="1:4" x14ac:dyDescent="0.25">
      <c r="A174" s="122"/>
      <c r="B174" s="122"/>
      <c r="C174" s="122"/>
      <c r="D174" s="255"/>
    </row>
    <row r="175" spans="1:4" x14ac:dyDescent="0.25">
      <c r="A175" s="122"/>
      <c r="B175" s="122"/>
      <c r="C175" s="122"/>
      <c r="D175" s="255"/>
    </row>
    <row r="176" spans="1:4" x14ac:dyDescent="0.25">
      <c r="A176" s="122"/>
      <c r="B176" s="122"/>
      <c r="C176" s="122"/>
      <c r="D176" s="255"/>
    </row>
    <row r="177" spans="1:4" x14ac:dyDescent="0.25">
      <c r="A177" s="122"/>
      <c r="B177" s="122"/>
      <c r="C177" s="122"/>
      <c r="D177" s="255"/>
    </row>
    <row r="178" spans="1:4" x14ac:dyDescent="0.25">
      <c r="A178" s="122"/>
      <c r="B178" s="122"/>
      <c r="C178" s="122"/>
      <c r="D178" s="255"/>
    </row>
    <row r="179" spans="1:4" x14ac:dyDescent="0.25">
      <c r="A179" s="122"/>
      <c r="B179" s="122"/>
      <c r="C179" s="122"/>
      <c r="D179" s="255"/>
    </row>
    <row r="180" spans="1:4" x14ac:dyDescent="0.25">
      <c r="A180" s="122"/>
      <c r="B180" s="122"/>
      <c r="C180" s="122"/>
      <c r="D180" s="255"/>
    </row>
    <row r="181" spans="1:4" x14ac:dyDescent="0.25">
      <c r="A181" s="122"/>
      <c r="B181" s="122"/>
      <c r="C181" s="122"/>
      <c r="D181" s="255"/>
    </row>
    <row r="182" spans="1:4" x14ac:dyDescent="0.25">
      <c r="A182" s="122"/>
      <c r="B182" s="122"/>
      <c r="C182" s="122"/>
      <c r="D182" s="255"/>
    </row>
    <row r="183" spans="1:4" x14ac:dyDescent="0.25">
      <c r="A183" s="122"/>
      <c r="B183" s="122"/>
      <c r="C183" s="122"/>
      <c r="D183" s="255"/>
    </row>
    <row r="184" spans="1:4" x14ac:dyDescent="0.25">
      <c r="A184" s="122"/>
      <c r="B184" s="122"/>
      <c r="C184" s="122"/>
      <c r="D184" s="255"/>
    </row>
    <row r="185" spans="1:4" x14ac:dyDescent="0.25">
      <c r="A185" s="122"/>
      <c r="B185" s="122"/>
      <c r="C185" s="122"/>
      <c r="D185" s="255"/>
    </row>
    <row r="186" spans="1:4" x14ac:dyDescent="0.25">
      <c r="A186" s="122"/>
      <c r="B186" s="122"/>
      <c r="C186" s="122"/>
      <c r="D186" s="255"/>
    </row>
    <row r="187" spans="1:4" x14ac:dyDescent="0.25">
      <c r="A187" s="122"/>
      <c r="B187" s="122"/>
      <c r="C187" s="122"/>
      <c r="D187" s="255"/>
    </row>
    <row r="188" spans="1:4" x14ac:dyDescent="0.25">
      <c r="A188" s="122"/>
      <c r="B188" s="122"/>
      <c r="C188" s="122"/>
      <c r="D188" s="255"/>
    </row>
    <row r="189" spans="1:4" x14ac:dyDescent="0.25">
      <c r="A189" s="122"/>
      <c r="B189" s="122"/>
      <c r="C189" s="122"/>
      <c r="D189" s="255"/>
    </row>
    <row r="190" spans="1:4" x14ac:dyDescent="0.25">
      <c r="A190" s="122"/>
      <c r="B190" s="122"/>
      <c r="C190" s="122"/>
      <c r="D190" s="255"/>
    </row>
    <row r="191" spans="1:4" x14ac:dyDescent="0.25">
      <c r="A191" s="122"/>
      <c r="B191" s="122"/>
      <c r="C191" s="122"/>
      <c r="D191" s="255"/>
    </row>
    <row r="192" spans="1:4" x14ac:dyDescent="0.25">
      <c r="A192" s="122"/>
      <c r="B192" s="122"/>
      <c r="C192" s="122"/>
      <c r="D192" s="255"/>
    </row>
    <row r="193" spans="1:4" x14ac:dyDescent="0.25">
      <c r="A193" s="122"/>
      <c r="B193" s="122"/>
      <c r="C193" s="122"/>
      <c r="D193" s="255"/>
    </row>
    <row r="194" spans="1:4" x14ac:dyDescent="0.25">
      <c r="A194" s="122"/>
      <c r="B194" s="122"/>
      <c r="C194" s="122"/>
      <c r="D194" s="255"/>
    </row>
    <row r="195" spans="1:4" x14ac:dyDescent="0.25">
      <c r="A195" s="122"/>
      <c r="B195" s="122"/>
      <c r="C195" s="122"/>
      <c r="D195" s="255"/>
    </row>
    <row r="196" spans="1:4" x14ac:dyDescent="0.25">
      <c r="A196" s="122"/>
      <c r="B196" s="122"/>
      <c r="C196" s="122"/>
      <c r="D196" s="255"/>
    </row>
    <row r="197" spans="1:4" x14ac:dyDescent="0.25">
      <c r="A197" s="122"/>
      <c r="B197" s="122"/>
      <c r="C197" s="122"/>
      <c r="D197" s="255"/>
    </row>
    <row r="198" spans="1:4" x14ac:dyDescent="0.25">
      <c r="A198" s="122"/>
      <c r="B198" s="122"/>
      <c r="C198" s="122"/>
      <c r="D198" s="255"/>
    </row>
    <row r="199" spans="1:4" x14ac:dyDescent="0.25">
      <c r="A199" s="122"/>
      <c r="B199" s="122"/>
      <c r="C199" s="122"/>
      <c r="D199" s="255"/>
    </row>
    <row r="200" spans="1:4" x14ac:dyDescent="0.25">
      <c r="A200" s="122"/>
      <c r="B200" s="122"/>
      <c r="C200" s="122"/>
      <c r="D200" s="255"/>
    </row>
    <row r="201" spans="1:4" x14ac:dyDescent="0.25">
      <c r="A201" s="122"/>
      <c r="B201" s="122"/>
      <c r="C201" s="122"/>
      <c r="D201" s="255"/>
    </row>
    <row r="202" spans="1:4" x14ac:dyDescent="0.25">
      <c r="A202" s="122"/>
      <c r="B202" s="122"/>
      <c r="C202" s="122"/>
      <c r="D202" s="255"/>
    </row>
    <row r="203" spans="1:4" x14ac:dyDescent="0.25">
      <c r="A203" s="122"/>
      <c r="B203" s="122"/>
      <c r="C203" s="122"/>
      <c r="D203" s="255"/>
    </row>
    <row r="204" spans="1:4" x14ac:dyDescent="0.25">
      <c r="A204" s="122"/>
      <c r="B204" s="122"/>
      <c r="C204" s="122"/>
      <c r="D204" s="255"/>
    </row>
    <row r="205" spans="1:4" x14ac:dyDescent="0.25">
      <c r="A205" s="122"/>
      <c r="B205" s="122"/>
      <c r="C205" s="122"/>
      <c r="D205" s="255"/>
    </row>
    <row r="206" spans="1:4" x14ac:dyDescent="0.25">
      <c r="A206" s="122"/>
      <c r="B206" s="122"/>
      <c r="C206" s="122"/>
      <c r="D206" s="255"/>
    </row>
    <row r="207" spans="1:4" x14ac:dyDescent="0.25">
      <c r="A207" s="122"/>
      <c r="B207" s="122"/>
      <c r="C207" s="122"/>
      <c r="D207" s="255"/>
    </row>
    <row r="208" spans="1:4" x14ac:dyDescent="0.25">
      <c r="A208" s="122"/>
      <c r="B208" s="122"/>
      <c r="C208" s="122"/>
      <c r="D208" s="255"/>
    </row>
    <row r="209" spans="1:4" x14ac:dyDescent="0.25">
      <c r="A209" s="122"/>
      <c r="B209" s="122"/>
      <c r="C209" s="122"/>
      <c r="D209" s="255"/>
    </row>
    <row r="210" spans="1:4" x14ac:dyDescent="0.25">
      <c r="A210" s="122"/>
      <c r="B210" s="122"/>
      <c r="C210" s="122"/>
      <c r="D210" s="255"/>
    </row>
    <row r="211" spans="1:4" x14ac:dyDescent="0.25">
      <c r="A211" s="122"/>
      <c r="B211" s="122"/>
      <c r="C211" s="122"/>
      <c r="D211" s="255"/>
    </row>
    <row r="212" spans="1:4" x14ac:dyDescent="0.25">
      <c r="A212" s="122"/>
      <c r="B212" s="122"/>
      <c r="C212" s="122"/>
      <c r="D212" s="255"/>
    </row>
    <row r="213" spans="1:4" x14ac:dyDescent="0.25">
      <c r="A213" s="122"/>
      <c r="B213" s="122"/>
      <c r="C213" s="122"/>
      <c r="D213" s="255"/>
    </row>
    <row r="214" spans="1:4" x14ac:dyDescent="0.25">
      <c r="A214" s="122"/>
      <c r="B214" s="122"/>
      <c r="C214" s="122"/>
      <c r="D214" s="255"/>
    </row>
    <row r="215" spans="1:4" x14ac:dyDescent="0.25">
      <c r="A215" s="122"/>
      <c r="B215" s="122"/>
      <c r="C215" s="122"/>
      <c r="D215" s="255"/>
    </row>
    <row r="216" spans="1:4" x14ac:dyDescent="0.25">
      <c r="A216" s="122"/>
      <c r="B216" s="122"/>
      <c r="C216" s="122"/>
      <c r="D216" s="255"/>
    </row>
    <row r="217" spans="1:4" x14ac:dyDescent="0.25">
      <c r="A217" s="122"/>
      <c r="B217" s="122"/>
      <c r="C217" s="122"/>
      <c r="D217" s="255"/>
    </row>
    <row r="218" spans="1:4" x14ac:dyDescent="0.25">
      <c r="A218" s="122"/>
      <c r="B218" s="122"/>
      <c r="C218" s="122"/>
      <c r="D218" s="255"/>
    </row>
    <row r="219" spans="1:4" x14ac:dyDescent="0.25">
      <c r="A219" s="122"/>
      <c r="B219" s="122"/>
      <c r="C219" s="122"/>
      <c r="D219" s="255"/>
    </row>
    <row r="220" spans="1:4" x14ac:dyDescent="0.25">
      <c r="A220" s="122"/>
      <c r="B220" s="122"/>
      <c r="C220" s="122"/>
      <c r="D220" s="255"/>
    </row>
    <row r="221" spans="1:4" x14ac:dyDescent="0.25">
      <c r="A221" s="122"/>
      <c r="B221" s="122"/>
      <c r="C221" s="122"/>
      <c r="D221" s="255"/>
    </row>
    <row r="222" spans="1:4" x14ac:dyDescent="0.25">
      <c r="A222" s="122"/>
      <c r="B222" s="122"/>
      <c r="C222" s="122"/>
      <c r="D222" s="255"/>
    </row>
    <row r="223" spans="1:4" x14ac:dyDescent="0.25">
      <c r="A223" s="122"/>
      <c r="B223" s="122"/>
      <c r="C223" s="122"/>
      <c r="D223" s="255"/>
    </row>
    <row r="224" spans="1:4" x14ac:dyDescent="0.25">
      <c r="A224" s="122"/>
      <c r="B224" s="122"/>
      <c r="C224" s="122"/>
      <c r="D224" s="255"/>
    </row>
    <row r="225" spans="1:4" x14ac:dyDescent="0.25">
      <c r="A225" s="122"/>
      <c r="B225" s="122"/>
      <c r="C225" s="122"/>
      <c r="D225" s="255"/>
    </row>
    <row r="226" spans="1:4" x14ac:dyDescent="0.25">
      <c r="A226" s="122"/>
      <c r="B226" s="122"/>
      <c r="C226" s="122"/>
      <c r="D226" s="255"/>
    </row>
    <row r="227" spans="1:4" x14ac:dyDescent="0.25">
      <c r="A227" s="122"/>
      <c r="B227" s="122"/>
      <c r="C227" s="122"/>
      <c r="D227" s="255"/>
    </row>
  </sheetData>
  <sheetProtection algorithmName="SHA-512" hashValue="7UqwW6v3Ko2H4tIgKY0TJYD+p949znOKCVOvU09Swxo/4KK9zj7lbQR6XNz3ezOWRS4i8/66kpVPnNZc4OJ07w==" saltValue="pSGSZ5CNkwSZdoK4IcFSlQ==" spinCount="100000" sheet="1" objects="1" scenarios="1"/>
  <mergeCells count="16">
    <mergeCell ref="B5:C5"/>
    <mergeCell ref="B6:C6"/>
    <mergeCell ref="B7:C7"/>
    <mergeCell ref="B8:C8"/>
    <mergeCell ref="A12:D12"/>
    <mergeCell ref="A20:D20"/>
    <mergeCell ref="B9:C9"/>
    <mergeCell ref="A37:D37"/>
    <mergeCell ref="A46:D47"/>
    <mergeCell ref="A38:B38"/>
    <mergeCell ref="A39:B39"/>
    <mergeCell ref="A43:B43"/>
    <mergeCell ref="A44:B44"/>
    <mergeCell ref="A40:B40"/>
    <mergeCell ref="A41:B41"/>
    <mergeCell ref="A42:B42"/>
  </mergeCells>
  <phoneticPr fontId="21" type="noConversion"/>
  <conditionalFormatting sqref="A38">
    <cfRule type="expression" dxfId="1" priority="5" stopIfTrue="1">
      <formula>OR(ABS($C38-$D38)&gt;=1,AND(OR(ABS($C38-$B38)&gt;=1,ABS($B38-$D38)&gt;=1),OR(MIN($B$13:$B$19,$B$21,$B$28:$B$36)&lt;&gt;0,MAX($B$13:$B$19,$B$21,$B$28:$B$36)&lt;&gt;0)))</formula>
    </cfRule>
  </conditionalFormatting>
  <dataValidations xWindow="693" yWindow="475" count="9">
    <dataValidation type="decimal" operator="greaterThanOrEqual" allowBlank="1" showInputMessage="1" errorTitle="Invalid Entry" error="Must be a whole number &gt;= 0." promptTitle="Fiscal Detail Amount" prompt="Fiscal detail must match the amounts on the 7990. Review to ensure that these amounts match." sqref="D36" xr:uid="{00000000-0002-0000-0000-000000000000}">
      <formula1>2</formula1>
    </dataValidation>
    <dataValidation type="decimal" operator="greaterThanOrEqual" allowBlank="1" showInputMessage="1" showErrorMessage="1" errorTitle="Invalid Entry" error="Must be a whole number &gt;= 0." promptTitle="Fiscal Detail Amount" prompt="Fiscal detail must match the amounts on the 7895, when that form is required. Review to ensure that these amounts match." sqref="D14:D17 D21" xr:uid="{00000000-0002-0000-0000-000001000000}">
      <formula1>2</formula1>
    </dataValidation>
    <dataValidation type="decimal" operator="greaterThanOrEqual" allowBlank="1" showInputMessage="1" errorTitle="Invalid Entry" error="Must be a whole number &gt;= 0." promptTitle=" Fiscal Detail Amount" prompt="Fiscal detail  must match the amounts on the FL Info. Review to ensure that these amounts match." sqref="D22" xr:uid="{00000000-0002-0000-0000-000002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 must match the amounts on the FL Info, and if the 7895 is required, that form as well. Review to ensure that these amounts match." sqref="D28" xr:uid="{00000000-0002-0000-0000-000003000000}">
      <formula1>2</formula1>
    </dataValidation>
    <dataValidation type="whole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D18:D19" xr:uid="{00000000-0002-0000-0000-000004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D13" xr:uid="{00000000-0002-0000-0000-000005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, and if the 7895 is required, that form as well. Review to ensure that these amounts match." sqref="D30:D35" xr:uid="{00000000-0002-0000-0000-000006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. Review to ensure that these amounts match." sqref="D23:D27" xr:uid="{00000000-0002-0000-0000-000007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, and if the 7895 is required, that form as well. Review to ensure that these amounts match." sqref="D29" xr:uid="{00000000-0002-0000-0000-000008000000}">
      <formula1>2</formula1>
    </dataValidation>
  </dataValidations>
  <printOptions horizontalCentered="1"/>
  <pageMargins left="0" right="0" top="0.51" bottom="0.55000000000000004" header="0.28000000000000003" footer="0.34"/>
  <pageSetup scale="61" orientation="portrait" r:id="rId1"/>
  <headerFooter alignWithMargins="0">
    <oddHeader>&amp;L&amp;8State of California - Health and Human Servies Agency&amp;R&amp;8Department of Health Care Services</oddHeader>
    <oddFooter>&amp;L&amp;8MC 6312 (04/15) 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XJ118"/>
  <sheetViews>
    <sheetView topLeftCell="A17" zoomScaleNormal="100" zoomScalePageLayoutView="80" workbookViewId="0">
      <selection activeCell="A3" sqref="A3"/>
    </sheetView>
  </sheetViews>
  <sheetFormatPr defaultRowHeight="13.2" x14ac:dyDescent="0.25"/>
  <cols>
    <col min="1" max="1" width="22.33203125" customWidth="1"/>
    <col min="2" max="2" width="26.33203125" customWidth="1"/>
    <col min="3" max="8" width="13.6640625" customWidth="1"/>
    <col min="9" max="9" width="14.109375" customWidth="1"/>
  </cols>
  <sheetData>
    <row r="1" spans="1:10" x14ac:dyDescent="0.25">
      <c r="A1" s="123" t="s">
        <v>127</v>
      </c>
      <c r="B1" s="123"/>
      <c r="C1" s="123"/>
      <c r="D1" s="123"/>
      <c r="E1" s="123"/>
      <c r="F1" s="123"/>
      <c r="G1" s="123"/>
      <c r="H1" s="123"/>
      <c r="I1" s="123"/>
      <c r="J1" s="122"/>
    </row>
    <row r="2" spans="1:10" x14ac:dyDescent="0.25">
      <c r="A2" s="123" t="s">
        <v>313</v>
      </c>
      <c r="B2" s="123"/>
      <c r="C2" s="123"/>
      <c r="D2" s="123"/>
      <c r="E2" s="123"/>
      <c r="F2" s="123"/>
      <c r="G2" s="123"/>
      <c r="H2" s="123"/>
      <c r="I2" s="123"/>
      <c r="J2" s="122"/>
    </row>
    <row r="3" spans="1:10" x14ac:dyDescent="0.25">
      <c r="A3" s="123" t="s">
        <v>181</v>
      </c>
      <c r="B3" s="123"/>
      <c r="C3" s="123"/>
      <c r="D3" s="123"/>
      <c r="E3" s="123"/>
      <c r="F3" s="123"/>
      <c r="G3" s="123"/>
      <c r="H3" s="123"/>
      <c r="I3" s="123"/>
      <c r="J3" s="122"/>
    </row>
    <row r="4" spans="1:10" x14ac:dyDescent="0.25">
      <c r="A4" s="124" t="s">
        <v>99</v>
      </c>
      <c r="B4" s="123"/>
      <c r="C4" s="124"/>
      <c r="D4" s="124"/>
      <c r="E4" s="123"/>
      <c r="F4" s="123"/>
      <c r="G4" s="123"/>
      <c r="H4" s="123"/>
      <c r="I4" s="123"/>
      <c r="J4" s="122"/>
    </row>
    <row r="5" spans="1:10" x14ac:dyDescent="0.25">
      <c r="A5" s="125" t="s">
        <v>333</v>
      </c>
      <c r="B5" s="123"/>
      <c r="C5" s="124"/>
      <c r="D5" s="124"/>
      <c r="E5" s="123"/>
      <c r="F5" s="123"/>
      <c r="G5" s="123"/>
      <c r="H5" s="123"/>
      <c r="I5" s="123"/>
      <c r="J5" s="122"/>
    </row>
    <row r="6" spans="1:10" x14ac:dyDescent="0.25">
      <c r="A6" s="125"/>
      <c r="B6" s="123"/>
      <c r="C6" s="124"/>
      <c r="D6" s="124"/>
      <c r="E6" s="123"/>
      <c r="F6" s="123"/>
      <c r="G6" s="123"/>
      <c r="H6" s="123"/>
      <c r="I6" s="123"/>
      <c r="J6" s="122"/>
    </row>
    <row r="7" spans="1:10" x14ac:dyDescent="0.25">
      <c r="A7" s="122"/>
      <c r="B7" s="126"/>
      <c r="C7" s="126"/>
      <c r="D7" s="35" t="s">
        <v>114</v>
      </c>
      <c r="E7" s="126"/>
      <c r="F7" s="126"/>
      <c r="G7" s="126"/>
      <c r="H7" s="126"/>
      <c r="I7" s="126"/>
      <c r="J7" s="122"/>
    </row>
    <row r="8" spans="1:10" x14ac:dyDescent="0.25">
      <c r="A8" s="122"/>
      <c r="B8" s="122"/>
      <c r="C8" s="122"/>
      <c r="D8" s="35" t="s">
        <v>115</v>
      </c>
      <c r="E8" s="122"/>
      <c r="F8" s="122"/>
      <c r="G8" s="122"/>
      <c r="H8" s="122"/>
      <c r="I8" s="122"/>
      <c r="J8" s="122"/>
    </row>
    <row r="9" spans="1:10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0" x14ac:dyDescent="0.25">
      <c r="A10" s="122" t="s">
        <v>6</v>
      </c>
      <c r="B10" s="588" t="str">
        <f>IF(ISBLANK('7990NTP-NP'!B1),"",'7990NTP-NP'!B1)</f>
        <v>Los Angeles</v>
      </c>
      <c r="C10" s="588"/>
      <c r="D10" s="127"/>
      <c r="E10" s="122"/>
      <c r="F10" s="122"/>
      <c r="G10" s="127"/>
      <c r="H10" s="127"/>
      <c r="I10" s="127"/>
      <c r="J10" s="122"/>
    </row>
    <row r="11" spans="1:10" x14ac:dyDescent="0.25">
      <c r="A11" s="122" t="s">
        <v>7</v>
      </c>
      <c r="B11" s="589" t="str">
        <f>IF(ISBLANK('7990NTP-NP'!B2),"",'7990NTP-NP'!B2)</f>
        <v/>
      </c>
      <c r="C11" s="589"/>
      <c r="D11" s="127"/>
      <c r="E11" s="122" t="s">
        <v>176</v>
      </c>
      <c r="F11" s="127"/>
      <c r="G11" s="12" t="str">
        <f>IF(ISBLANK('7990NTP-NP'!B3),"",'7990NTP-NP'!B3)</f>
        <v/>
      </c>
      <c r="H11" s="127"/>
      <c r="I11" s="127"/>
      <c r="J11" s="122"/>
    </row>
    <row r="12" spans="1:10" x14ac:dyDescent="0.25">
      <c r="A12" s="122" t="s">
        <v>8</v>
      </c>
      <c r="B12" s="590" t="str">
        <f>+'7990NTP-NP'!B5:C5</f>
        <v>July 1, 2017 - June 30, 2018</v>
      </c>
      <c r="C12" s="590"/>
      <c r="D12" s="127"/>
      <c r="E12" s="122" t="s">
        <v>177</v>
      </c>
      <c r="F12" s="122"/>
      <c r="G12" s="12" t="str">
        <f>IF(ISBLANK('7990NTP-NP'!B4),"",'7990NTP-NP'!B4)</f>
        <v/>
      </c>
      <c r="H12" s="45"/>
      <c r="I12" s="127"/>
      <c r="J12" s="122"/>
    </row>
    <row r="13" spans="1:10" x14ac:dyDescent="0.25">
      <c r="A13" s="128"/>
      <c r="B13" s="129"/>
      <c r="C13" s="130"/>
      <c r="D13" s="127"/>
      <c r="E13" s="122"/>
      <c r="F13" s="122"/>
      <c r="G13" s="122"/>
      <c r="H13" s="45"/>
      <c r="I13" s="127"/>
      <c r="J13" s="122"/>
    </row>
    <row r="14" spans="1:10" x14ac:dyDescent="0.25">
      <c r="A14" s="123" t="s">
        <v>100</v>
      </c>
      <c r="B14" s="123"/>
      <c r="C14" s="123"/>
      <c r="D14" s="123"/>
      <c r="E14" s="123"/>
      <c r="F14" s="123"/>
      <c r="G14" s="123"/>
      <c r="H14" s="123"/>
      <c r="I14" s="123"/>
      <c r="J14" s="122"/>
    </row>
    <row r="15" spans="1:10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2"/>
    </row>
    <row r="16" spans="1:10" ht="13.8" thickBot="1" x14ac:dyDescent="0.3">
      <c r="A16" s="131"/>
      <c r="B16" s="131"/>
      <c r="C16" s="132" t="s">
        <v>9</v>
      </c>
      <c r="D16" s="132" t="s">
        <v>10</v>
      </c>
      <c r="E16" s="133" t="s">
        <v>11</v>
      </c>
      <c r="F16" s="133" t="s">
        <v>12</v>
      </c>
      <c r="G16" s="133" t="s">
        <v>13</v>
      </c>
      <c r="H16" s="133" t="s">
        <v>79</v>
      </c>
      <c r="I16" s="133" t="s">
        <v>80</v>
      </c>
      <c r="J16" s="122"/>
    </row>
    <row r="17" spans="1:10" ht="13.8" thickTop="1" x14ac:dyDescent="0.25">
      <c r="A17" s="134"/>
      <c r="B17" s="135"/>
      <c r="C17" s="122"/>
      <c r="D17" s="136"/>
      <c r="E17" s="582" t="s">
        <v>75</v>
      </c>
      <c r="F17" s="583"/>
      <c r="G17" s="583"/>
      <c r="H17" s="583"/>
      <c r="I17" s="584"/>
      <c r="J17" s="122"/>
    </row>
    <row r="18" spans="1:10" x14ac:dyDescent="0.25">
      <c r="A18" s="137"/>
      <c r="B18" s="135"/>
      <c r="C18" s="138" t="s">
        <v>0</v>
      </c>
      <c r="D18" s="138"/>
      <c r="E18" s="138" t="s">
        <v>14</v>
      </c>
      <c r="F18" s="139" t="s">
        <v>178</v>
      </c>
      <c r="G18" s="138" t="s">
        <v>129</v>
      </c>
      <c r="H18" s="140" t="s">
        <v>179</v>
      </c>
      <c r="I18" s="141" t="s">
        <v>0</v>
      </c>
      <c r="J18" s="122"/>
    </row>
    <row r="19" spans="1:10" x14ac:dyDescent="0.25">
      <c r="A19" s="142" t="s">
        <v>15</v>
      </c>
      <c r="B19" s="143"/>
      <c r="C19" s="144" t="s">
        <v>16</v>
      </c>
      <c r="D19" s="144" t="s">
        <v>76</v>
      </c>
      <c r="E19" s="144" t="s">
        <v>17</v>
      </c>
      <c r="F19" s="144" t="s">
        <v>18</v>
      </c>
      <c r="G19" s="144" t="s">
        <v>19</v>
      </c>
      <c r="H19" s="145" t="s">
        <v>129</v>
      </c>
      <c r="I19" s="146" t="s">
        <v>75</v>
      </c>
      <c r="J19" s="122"/>
    </row>
    <row r="20" spans="1:10" ht="15.9" customHeight="1" x14ac:dyDescent="0.25">
      <c r="A20" s="142" t="s">
        <v>20</v>
      </c>
      <c r="B20" s="147"/>
      <c r="C20" s="148">
        <f>SUM(D20+I20)</f>
        <v>0</v>
      </c>
      <c r="D20" s="148">
        <f>D53</f>
        <v>0</v>
      </c>
      <c r="E20" s="148">
        <f>E53</f>
        <v>0</v>
      </c>
      <c r="F20" s="148">
        <f>F53</f>
        <v>0</v>
      </c>
      <c r="G20" s="148">
        <f>G53</f>
        <v>0</v>
      </c>
      <c r="H20" s="149">
        <f>SUM(F20+G20)</f>
        <v>0</v>
      </c>
      <c r="I20" s="150">
        <f>SUM(E20+H20)</f>
        <v>0</v>
      </c>
      <c r="J20" s="122"/>
    </row>
    <row r="21" spans="1:10" ht="15.9" customHeight="1" x14ac:dyDescent="0.25">
      <c r="A21" s="142" t="s">
        <v>1</v>
      </c>
      <c r="B21" s="143"/>
      <c r="C21" s="148">
        <f t="shared" ref="C21:C26" si="0">SUM(D21+I21)</f>
        <v>0</v>
      </c>
      <c r="D21" s="148">
        <f>D62</f>
        <v>0</v>
      </c>
      <c r="E21" s="148">
        <f>E62</f>
        <v>0</v>
      </c>
      <c r="F21" s="148">
        <f>F62</f>
        <v>0</v>
      </c>
      <c r="G21" s="148">
        <f>G62</f>
        <v>0</v>
      </c>
      <c r="H21" s="149">
        <f t="shared" ref="H21:H26" si="1">SUM(F21+G21)</f>
        <v>0</v>
      </c>
      <c r="I21" s="150">
        <f>SUM(E21+H21)</f>
        <v>0</v>
      </c>
      <c r="J21" s="122"/>
    </row>
    <row r="22" spans="1:10" ht="15.9" customHeight="1" x14ac:dyDescent="0.25">
      <c r="A22" s="142" t="s">
        <v>21</v>
      </c>
      <c r="B22" s="143"/>
      <c r="C22" s="148">
        <f t="shared" si="0"/>
        <v>0</v>
      </c>
      <c r="D22" s="148">
        <f>D74</f>
        <v>0</v>
      </c>
      <c r="E22" s="148">
        <f>E74</f>
        <v>0</v>
      </c>
      <c r="F22" s="148">
        <f>F74</f>
        <v>0</v>
      </c>
      <c r="G22" s="148">
        <f>G74</f>
        <v>0</v>
      </c>
      <c r="H22" s="149">
        <f t="shared" si="1"/>
        <v>0</v>
      </c>
      <c r="I22" s="150">
        <f t="shared" ref="I22:I26" si="2">SUM(E22+H22)</f>
        <v>0</v>
      </c>
      <c r="J22" s="122"/>
    </row>
    <row r="23" spans="1:10" ht="15.9" customHeight="1" x14ac:dyDescent="0.25">
      <c r="A23" s="142" t="s">
        <v>22</v>
      </c>
      <c r="B23" s="143"/>
      <c r="C23" s="148">
        <f t="shared" si="0"/>
        <v>0</v>
      </c>
      <c r="D23" s="148">
        <f>D93</f>
        <v>0</v>
      </c>
      <c r="E23" s="148">
        <f t="shared" ref="E23:G24" si="3">E93</f>
        <v>0</v>
      </c>
      <c r="F23" s="148">
        <f t="shared" si="3"/>
        <v>0</v>
      </c>
      <c r="G23" s="148">
        <f t="shared" si="3"/>
        <v>0</v>
      </c>
      <c r="H23" s="149">
        <f t="shared" si="1"/>
        <v>0</v>
      </c>
      <c r="I23" s="150">
        <f t="shared" si="2"/>
        <v>0</v>
      </c>
      <c r="J23" s="122"/>
    </row>
    <row r="24" spans="1:10" ht="15.9" customHeight="1" x14ac:dyDescent="0.25">
      <c r="A24" s="142" t="s">
        <v>2</v>
      </c>
      <c r="B24" s="143"/>
      <c r="C24" s="148">
        <f t="shared" si="0"/>
        <v>0</v>
      </c>
      <c r="D24" s="148">
        <f>D94</f>
        <v>0</v>
      </c>
      <c r="E24" s="148">
        <f t="shared" si="3"/>
        <v>0</v>
      </c>
      <c r="F24" s="148">
        <f t="shared" si="3"/>
        <v>0</v>
      </c>
      <c r="G24" s="148">
        <f t="shared" si="3"/>
        <v>0</v>
      </c>
      <c r="H24" s="149">
        <f t="shared" si="1"/>
        <v>0</v>
      </c>
      <c r="I24" s="150">
        <f t="shared" si="2"/>
        <v>0</v>
      </c>
      <c r="J24" s="122"/>
    </row>
    <row r="25" spans="1:10" ht="15.9" customHeight="1" x14ac:dyDescent="0.25">
      <c r="A25" s="142" t="s">
        <v>3</v>
      </c>
      <c r="B25" s="143"/>
      <c r="C25" s="148">
        <f t="shared" si="0"/>
        <v>0</v>
      </c>
      <c r="D25" s="148">
        <f>D101</f>
        <v>0</v>
      </c>
      <c r="E25" s="148">
        <f>E101</f>
        <v>0</v>
      </c>
      <c r="F25" s="148">
        <f>F101</f>
        <v>0</v>
      </c>
      <c r="G25" s="148">
        <f>G101</f>
        <v>0</v>
      </c>
      <c r="H25" s="149">
        <f t="shared" si="1"/>
        <v>0</v>
      </c>
      <c r="I25" s="150">
        <f t="shared" si="2"/>
        <v>0</v>
      </c>
      <c r="J25" s="122"/>
    </row>
    <row r="26" spans="1:10" ht="15.9" customHeight="1" x14ac:dyDescent="0.25">
      <c r="A26" s="142" t="s">
        <v>4</v>
      </c>
      <c r="B26" s="143"/>
      <c r="C26" s="148">
        <f t="shared" si="0"/>
        <v>0</v>
      </c>
      <c r="D26" s="148">
        <f>D103</f>
        <v>0</v>
      </c>
      <c r="E26" s="148">
        <f>E103</f>
        <v>0</v>
      </c>
      <c r="F26" s="148">
        <f>F103</f>
        <v>0</v>
      </c>
      <c r="G26" s="148">
        <f>G103</f>
        <v>0</v>
      </c>
      <c r="H26" s="149">
        <f t="shared" si="1"/>
        <v>0</v>
      </c>
      <c r="I26" s="150">
        <f t="shared" si="2"/>
        <v>0</v>
      </c>
      <c r="J26" s="122"/>
    </row>
    <row r="27" spans="1:10" ht="15.9" customHeight="1" x14ac:dyDescent="0.25">
      <c r="A27" s="142"/>
      <c r="B27" s="143"/>
      <c r="C27" s="243"/>
      <c r="D27" s="151"/>
      <c r="E27" s="151"/>
      <c r="F27" s="243"/>
      <c r="G27" s="151"/>
      <c r="H27" s="244"/>
      <c r="I27" s="245"/>
      <c r="J27" s="122"/>
    </row>
    <row r="28" spans="1:10" ht="15.9" customHeight="1" x14ac:dyDescent="0.25">
      <c r="A28" s="152" t="s">
        <v>23</v>
      </c>
      <c r="B28" s="153"/>
      <c r="C28" s="154">
        <f t="shared" ref="C28:I28" si="4">SUM(C20:C26)</f>
        <v>0</v>
      </c>
      <c r="D28" s="154">
        <f t="shared" si="4"/>
        <v>0</v>
      </c>
      <c r="E28" s="154">
        <f t="shared" si="4"/>
        <v>0</v>
      </c>
      <c r="F28" s="154">
        <f t="shared" si="4"/>
        <v>0</v>
      </c>
      <c r="G28" s="154">
        <f t="shared" si="4"/>
        <v>0</v>
      </c>
      <c r="H28" s="154">
        <f t="shared" si="4"/>
        <v>0</v>
      </c>
      <c r="I28" s="155">
        <f t="shared" si="4"/>
        <v>0</v>
      </c>
      <c r="J28" s="122"/>
    </row>
    <row r="29" spans="1:10" ht="15.9" customHeight="1" x14ac:dyDescent="0.25">
      <c r="A29" s="142" t="s">
        <v>24</v>
      </c>
      <c r="B29" s="143"/>
      <c r="C29" s="156"/>
      <c r="D29" s="156"/>
      <c r="E29" s="156"/>
      <c r="F29" s="156"/>
      <c r="G29" s="156"/>
      <c r="H29" s="157"/>
      <c r="I29" s="157"/>
      <c r="J29" s="122"/>
    </row>
    <row r="30" spans="1:10" ht="15.9" customHeight="1" x14ac:dyDescent="0.25">
      <c r="A30" s="142" t="s">
        <v>180</v>
      </c>
      <c r="B30" s="143"/>
      <c r="C30" s="148">
        <f t="shared" ref="C30:C42" si="5">SUM(D30+I30)</f>
        <v>0</v>
      </c>
      <c r="D30" s="77"/>
      <c r="E30" s="77"/>
      <c r="F30" s="77"/>
      <c r="G30" s="77"/>
      <c r="H30" s="149">
        <f>SUM(F30+G30)</f>
        <v>0</v>
      </c>
      <c r="I30" s="150">
        <f>SUM(E30+H30)</f>
        <v>0</v>
      </c>
      <c r="J30" s="122"/>
    </row>
    <row r="31" spans="1:10" ht="15.9" customHeight="1" x14ac:dyDescent="0.25">
      <c r="A31" s="142" t="s">
        <v>25</v>
      </c>
      <c r="B31" s="143"/>
      <c r="C31" s="148">
        <f t="shared" si="5"/>
        <v>0</v>
      </c>
      <c r="D31" s="77"/>
      <c r="E31" s="77"/>
      <c r="F31" s="77"/>
      <c r="G31" s="77"/>
      <c r="H31" s="149">
        <f>SUM(F31+G31)</f>
        <v>0</v>
      </c>
      <c r="I31" s="150">
        <f>SUM(E31+H31)</f>
        <v>0</v>
      </c>
      <c r="J31" s="122"/>
    </row>
    <row r="32" spans="1:10" ht="15.9" customHeight="1" x14ac:dyDescent="0.25">
      <c r="A32" s="142" t="s">
        <v>96</v>
      </c>
      <c r="B32" s="143"/>
      <c r="C32" s="148">
        <f t="shared" si="5"/>
        <v>0</v>
      </c>
      <c r="D32" s="158">
        <f>SUM(D28-D30-D31)</f>
        <v>0</v>
      </c>
      <c r="E32" s="148">
        <f>SUM(E28-E30-E31)</f>
        <v>0</v>
      </c>
      <c r="F32" s="148">
        <f>SUM(F28-F30-F31)</f>
        <v>0</v>
      </c>
      <c r="G32" s="148">
        <f>SUM(G28-G30-G31)</f>
        <v>0</v>
      </c>
      <c r="H32" s="148">
        <f>SUM(H28-H30-H31)</f>
        <v>0</v>
      </c>
      <c r="I32" s="159">
        <f t="shared" ref="I32:I42" si="6">SUM(E32+H32)</f>
        <v>0</v>
      </c>
      <c r="J32" s="122"/>
    </row>
    <row r="33" spans="1:2662" ht="15.9" hidden="1" customHeight="1" x14ac:dyDescent="0.25">
      <c r="A33" s="160" t="s">
        <v>26</v>
      </c>
      <c r="B33" s="161"/>
      <c r="C33" s="151"/>
      <c r="D33" s="151"/>
      <c r="E33" s="151"/>
      <c r="F33" s="151"/>
      <c r="G33" s="151"/>
      <c r="H33" s="162"/>
      <c r="I33" s="163"/>
      <c r="J33" s="122"/>
    </row>
    <row r="34" spans="1:2662" ht="15.9" hidden="1" customHeight="1" x14ac:dyDescent="0.25">
      <c r="A34" s="164" t="s">
        <v>77</v>
      </c>
      <c r="B34" s="165"/>
      <c r="C34" s="165">
        <f t="shared" si="5"/>
        <v>0</v>
      </c>
      <c r="D34" s="165"/>
      <c r="E34" s="165"/>
      <c r="F34" s="165"/>
      <c r="G34" s="165"/>
      <c r="H34" s="166">
        <f t="shared" ref="H34:H42" si="7">SUM(F34+G34)</f>
        <v>0</v>
      </c>
      <c r="I34" s="167">
        <f t="shared" si="6"/>
        <v>0</v>
      </c>
      <c r="J34" s="168"/>
      <c r="K34" s="7"/>
      <c r="L34" s="7"/>
      <c r="M34" s="7"/>
      <c r="N34" s="7"/>
      <c r="O34" s="7"/>
    </row>
    <row r="35" spans="1:2662" ht="15.9" customHeight="1" x14ac:dyDescent="0.25">
      <c r="A35" s="585" t="s">
        <v>97</v>
      </c>
      <c r="B35" s="586"/>
      <c r="C35" s="586"/>
      <c r="D35" s="586"/>
      <c r="E35" s="586"/>
      <c r="F35" s="586"/>
      <c r="G35" s="586"/>
      <c r="H35" s="586"/>
      <c r="I35" s="587"/>
      <c r="J35" s="168"/>
      <c r="K35" s="7"/>
      <c r="L35" s="7"/>
      <c r="M35" s="7"/>
      <c r="N35" s="7"/>
      <c r="O35" s="7"/>
    </row>
    <row r="36" spans="1:2662" ht="15.9" customHeight="1" x14ac:dyDescent="0.25">
      <c r="A36" s="142" t="s">
        <v>94</v>
      </c>
      <c r="B36" s="143"/>
      <c r="C36" s="169">
        <f>SUM(D36+I36)</f>
        <v>0</v>
      </c>
      <c r="D36" s="314"/>
      <c r="E36" s="8"/>
      <c r="F36" s="8"/>
      <c r="G36" s="8"/>
      <c r="H36" s="170">
        <f t="shared" si="7"/>
        <v>0</v>
      </c>
      <c r="I36" s="171">
        <f>SUM(E36+H36)</f>
        <v>0</v>
      </c>
      <c r="J36" s="122"/>
    </row>
    <row r="37" spans="1:2662" s="6" customFormat="1" ht="15.9" hidden="1" customHeight="1" x14ac:dyDescent="0.25">
      <c r="A37" s="305" t="s">
        <v>95</v>
      </c>
      <c r="B37" s="306"/>
      <c r="C37" s="169">
        <f t="shared" ref="C37:C40" si="8">SUM(D37+I37)</f>
        <v>0</v>
      </c>
      <c r="D37" s="315"/>
      <c r="E37" s="307"/>
      <c r="F37" s="307"/>
      <c r="G37" s="307"/>
      <c r="H37" s="170">
        <f t="shared" si="7"/>
        <v>0</v>
      </c>
      <c r="I37" s="171">
        <f t="shared" ref="I37:I40" si="9">SUM(E37+H37)</f>
        <v>0</v>
      </c>
      <c r="J37" s="128"/>
      <c r="K37" s="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</row>
    <row r="38" spans="1:2662" s="128" customFormat="1" ht="15.9" customHeight="1" x14ac:dyDescent="0.25">
      <c r="A38" s="142" t="s">
        <v>298</v>
      </c>
      <c r="B38" s="313"/>
      <c r="C38" s="169">
        <f t="shared" si="8"/>
        <v>0</v>
      </c>
      <c r="D38" s="311"/>
      <c r="E38" s="8"/>
      <c r="F38" s="8"/>
      <c r="G38" s="8"/>
      <c r="H38" s="170">
        <f t="shared" si="7"/>
        <v>0</v>
      </c>
      <c r="I38" s="171">
        <f t="shared" si="9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</row>
    <row r="39" spans="1:2662" s="128" customFormat="1" ht="15.9" customHeight="1" x14ac:dyDescent="0.25">
      <c r="A39" s="142" t="s">
        <v>297</v>
      </c>
      <c r="B39" s="313"/>
      <c r="C39" s="169">
        <f t="shared" si="8"/>
        <v>0</v>
      </c>
      <c r="D39" s="311"/>
      <c r="E39" s="8"/>
      <c r="F39" s="8"/>
      <c r="G39" s="8"/>
      <c r="H39" s="170">
        <f t="shared" si="7"/>
        <v>0</v>
      </c>
      <c r="I39" s="171">
        <f t="shared" si="9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</row>
    <row r="40" spans="1:2662" s="128" customFormat="1" ht="15.9" customHeight="1" x14ac:dyDescent="0.25">
      <c r="A40" s="142" t="s">
        <v>296</v>
      </c>
      <c r="B40" s="313"/>
      <c r="C40" s="169">
        <f t="shared" si="8"/>
        <v>0</v>
      </c>
      <c r="D40" s="311"/>
      <c r="E40" s="8"/>
      <c r="F40" s="8"/>
      <c r="G40" s="8"/>
      <c r="H40" s="170">
        <f t="shared" si="7"/>
        <v>0</v>
      </c>
      <c r="I40" s="171">
        <f t="shared" si="9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</row>
    <row r="41" spans="1:2662" ht="15.9" customHeight="1" x14ac:dyDescent="0.25">
      <c r="A41" s="308" t="s">
        <v>302</v>
      </c>
      <c r="B41" s="309"/>
      <c r="C41" s="169">
        <f>SUM(D41+I41)</f>
        <v>0</v>
      </c>
      <c r="D41" s="312"/>
      <c r="E41" s="310"/>
      <c r="F41" s="310"/>
      <c r="G41" s="310"/>
      <c r="H41" s="170">
        <f t="shared" si="7"/>
        <v>0</v>
      </c>
      <c r="I41" s="171">
        <f t="shared" si="6"/>
        <v>0</v>
      </c>
      <c r="J41" s="122"/>
    </row>
    <row r="42" spans="1:2662" ht="15.9" customHeight="1" x14ac:dyDescent="0.25">
      <c r="A42" s="172" t="s">
        <v>303</v>
      </c>
      <c r="B42" s="173"/>
      <c r="C42" s="169">
        <f t="shared" si="5"/>
        <v>0</v>
      </c>
      <c r="D42" s="316"/>
      <c r="E42" s="9"/>
      <c r="F42" s="9"/>
      <c r="G42" s="9"/>
      <c r="H42" s="170">
        <f t="shared" si="7"/>
        <v>0</v>
      </c>
      <c r="I42" s="171">
        <f t="shared" si="6"/>
        <v>0</v>
      </c>
      <c r="J42" s="122"/>
    </row>
    <row r="43" spans="1:2662" ht="15.9" hidden="1" customHeight="1" x14ac:dyDescent="0.25">
      <c r="A43" s="160" t="s">
        <v>78</v>
      </c>
      <c r="B43" s="161"/>
      <c r="C43" s="174"/>
      <c r="D43" s="174"/>
      <c r="E43" s="175"/>
      <c r="F43" s="175"/>
      <c r="G43" s="175"/>
      <c r="H43" s="175"/>
      <c r="I43" s="176"/>
      <c r="J43" s="122"/>
    </row>
    <row r="44" spans="1:2662" ht="15.9" hidden="1" customHeight="1" x14ac:dyDescent="0.25">
      <c r="A44" s="160"/>
      <c r="B44" s="161"/>
      <c r="C44" s="174"/>
      <c r="D44" s="174"/>
      <c r="E44" s="174"/>
      <c r="F44" s="174"/>
      <c r="G44" s="174"/>
      <c r="H44" s="177"/>
      <c r="I44" s="174"/>
      <c r="J44" s="122"/>
    </row>
    <row r="45" spans="1:2662" x14ac:dyDescent="0.25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2662" x14ac:dyDescent="0.25">
      <c r="A46" s="123" t="s">
        <v>113</v>
      </c>
      <c r="B46" s="123"/>
      <c r="C46" s="123"/>
      <c r="D46" s="123"/>
      <c r="E46" s="123"/>
      <c r="F46" s="123"/>
      <c r="G46" s="123"/>
      <c r="H46" s="123"/>
      <c r="I46" s="123"/>
      <c r="J46" s="122"/>
    </row>
    <row r="47" spans="1:2662" ht="13.8" thickBot="1" x14ac:dyDescent="0.3">
      <c r="A47" s="178" t="s">
        <v>27</v>
      </c>
      <c r="B47" s="178"/>
      <c r="C47" s="178"/>
      <c r="D47" s="178"/>
      <c r="E47" s="178"/>
      <c r="F47" s="178"/>
      <c r="G47" s="178"/>
      <c r="H47" s="178"/>
      <c r="I47" s="178"/>
      <c r="J47" s="122"/>
    </row>
    <row r="48" spans="1:2662" ht="13.8" thickTop="1" x14ac:dyDescent="0.25">
      <c r="A48" s="134"/>
      <c r="B48" s="135"/>
      <c r="C48" s="138" t="s">
        <v>0</v>
      </c>
      <c r="D48" s="138"/>
      <c r="E48" s="138" t="s">
        <v>14</v>
      </c>
      <c r="F48" s="139" t="s">
        <v>178</v>
      </c>
      <c r="G48" s="138" t="s">
        <v>129</v>
      </c>
      <c r="H48" s="179" t="s">
        <v>179</v>
      </c>
      <c r="I48" s="180" t="s">
        <v>0</v>
      </c>
      <c r="J48" s="122"/>
    </row>
    <row r="49" spans="1:10" x14ac:dyDescent="0.25">
      <c r="A49" s="142" t="s">
        <v>15</v>
      </c>
      <c r="B49" s="143"/>
      <c r="C49" s="144" t="s">
        <v>16</v>
      </c>
      <c r="D49" s="144" t="s">
        <v>76</v>
      </c>
      <c r="E49" s="144" t="s">
        <v>17</v>
      </c>
      <c r="F49" s="144" t="s">
        <v>18</v>
      </c>
      <c r="G49" s="181" t="s">
        <v>19</v>
      </c>
      <c r="H49" s="138" t="s">
        <v>129</v>
      </c>
      <c r="I49" s="146" t="s">
        <v>75</v>
      </c>
      <c r="J49" s="122"/>
    </row>
    <row r="50" spans="1:10" x14ac:dyDescent="0.25">
      <c r="A50" s="142" t="s">
        <v>28</v>
      </c>
      <c r="B50" s="147"/>
      <c r="C50" s="182"/>
      <c r="D50" s="182"/>
      <c r="E50" s="182"/>
      <c r="F50" s="182"/>
      <c r="G50" s="182"/>
      <c r="H50" s="183"/>
      <c r="I50" s="184"/>
      <c r="J50" s="122"/>
    </row>
    <row r="51" spans="1:10" x14ac:dyDescent="0.25">
      <c r="A51" s="142" t="s">
        <v>29</v>
      </c>
      <c r="B51" s="147"/>
      <c r="C51" s="148">
        <f>SUM(D51+I51)</f>
        <v>0</v>
      </c>
      <c r="D51" s="78"/>
      <c r="E51" s="78"/>
      <c r="F51" s="78"/>
      <c r="G51" s="78"/>
      <c r="H51" s="149">
        <f>SUM(F51+G51)</f>
        <v>0</v>
      </c>
      <c r="I51" s="150">
        <f>SUM(E51+H51)</f>
        <v>0</v>
      </c>
      <c r="J51" s="122"/>
    </row>
    <row r="52" spans="1:10" x14ac:dyDescent="0.25">
      <c r="A52" s="142" t="s">
        <v>30</v>
      </c>
      <c r="B52" s="143"/>
      <c r="C52" s="148">
        <f>SUM(D52+I52)</f>
        <v>0</v>
      </c>
      <c r="D52" s="78"/>
      <c r="E52" s="78"/>
      <c r="F52" s="78"/>
      <c r="G52" s="78"/>
      <c r="H52" s="149">
        <f>SUM(F52+G52)</f>
        <v>0</v>
      </c>
      <c r="I52" s="150">
        <f>SUM(E52+H52)</f>
        <v>0</v>
      </c>
      <c r="J52" s="122"/>
    </row>
    <row r="53" spans="1:10" x14ac:dyDescent="0.25">
      <c r="A53" s="185" t="s">
        <v>31</v>
      </c>
      <c r="B53" s="186"/>
      <c r="C53" s="187">
        <f>C51+C52</f>
        <v>0</v>
      </c>
      <c r="D53" s="187">
        <f t="shared" ref="D53:I53" si="10">D51+D52</f>
        <v>0</v>
      </c>
      <c r="E53" s="187">
        <f t="shared" si="10"/>
        <v>0</v>
      </c>
      <c r="F53" s="187">
        <f t="shared" si="10"/>
        <v>0</v>
      </c>
      <c r="G53" s="187">
        <f t="shared" si="10"/>
        <v>0</v>
      </c>
      <c r="H53" s="187">
        <f t="shared" si="10"/>
        <v>0</v>
      </c>
      <c r="I53" s="188">
        <f t="shared" si="10"/>
        <v>0</v>
      </c>
      <c r="J53" s="122"/>
    </row>
    <row r="54" spans="1:10" x14ac:dyDescent="0.25">
      <c r="A54" s="142" t="s">
        <v>32</v>
      </c>
      <c r="B54" s="143"/>
      <c r="C54" s="182"/>
      <c r="D54" s="182"/>
      <c r="E54" s="182"/>
      <c r="F54" s="182"/>
      <c r="G54" s="182"/>
      <c r="H54" s="183"/>
      <c r="I54" s="184"/>
      <c r="J54" s="122"/>
    </row>
    <row r="55" spans="1:10" x14ac:dyDescent="0.25">
      <c r="A55" s="142" t="s">
        <v>33</v>
      </c>
      <c r="B55" s="143"/>
      <c r="C55" s="148">
        <f t="shared" ref="C55:C61" si="11">SUM(D55+I55)</f>
        <v>0</v>
      </c>
      <c r="D55" s="78"/>
      <c r="E55" s="78"/>
      <c r="F55" s="78"/>
      <c r="G55" s="78"/>
      <c r="H55" s="149">
        <f t="shared" ref="H55:H61" si="12">SUM(F55+G55)</f>
        <v>0</v>
      </c>
      <c r="I55" s="150">
        <f t="shared" ref="I55:I61" si="13">SUM(E55+H55)</f>
        <v>0</v>
      </c>
      <c r="J55" s="122"/>
    </row>
    <row r="56" spans="1:10" x14ac:dyDescent="0.25">
      <c r="A56" s="142" t="s">
        <v>34</v>
      </c>
      <c r="B56" s="143"/>
      <c r="C56" s="148">
        <f t="shared" si="11"/>
        <v>0</v>
      </c>
      <c r="D56" s="77"/>
      <c r="E56" s="77"/>
      <c r="F56" s="257"/>
      <c r="G56" s="77"/>
      <c r="H56" s="149">
        <f t="shared" si="12"/>
        <v>0</v>
      </c>
      <c r="I56" s="150">
        <f t="shared" si="13"/>
        <v>0</v>
      </c>
      <c r="J56" s="122"/>
    </row>
    <row r="57" spans="1:10" x14ac:dyDescent="0.25">
      <c r="A57" s="142" t="s">
        <v>35</v>
      </c>
      <c r="B57" s="143"/>
      <c r="C57" s="148">
        <f t="shared" si="11"/>
        <v>0</v>
      </c>
      <c r="D57" s="78"/>
      <c r="E57" s="78"/>
      <c r="F57" s="78"/>
      <c r="G57" s="78"/>
      <c r="H57" s="149">
        <f t="shared" si="12"/>
        <v>0</v>
      </c>
      <c r="I57" s="150">
        <f t="shared" si="13"/>
        <v>0</v>
      </c>
      <c r="J57" s="122"/>
    </row>
    <row r="58" spans="1:10" x14ac:dyDescent="0.25">
      <c r="A58" s="142" t="s">
        <v>36</v>
      </c>
      <c r="B58" s="143"/>
      <c r="C58" s="148">
        <f t="shared" si="11"/>
        <v>0</v>
      </c>
      <c r="D58" s="78"/>
      <c r="E58" s="78"/>
      <c r="F58" s="78"/>
      <c r="G58" s="78"/>
      <c r="H58" s="149">
        <f t="shared" si="12"/>
        <v>0</v>
      </c>
      <c r="I58" s="150">
        <f t="shared" si="13"/>
        <v>0</v>
      </c>
      <c r="J58" s="122"/>
    </row>
    <row r="59" spans="1:10" x14ac:dyDescent="0.25">
      <c r="A59" s="142" t="s">
        <v>37</v>
      </c>
      <c r="B59" s="143"/>
      <c r="C59" s="148">
        <f t="shared" si="11"/>
        <v>0</v>
      </c>
      <c r="D59" s="78"/>
      <c r="E59" s="78"/>
      <c r="F59" s="78"/>
      <c r="G59" s="78"/>
      <c r="H59" s="149">
        <f t="shared" si="12"/>
        <v>0</v>
      </c>
      <c r="I59" s="150">
        <f t="shared" si="13"/>
        <v>0</v>
      </c>
      <c r="J59" s="122"/>
    </row>
    <row r="60" spans="1:10" x14ac:dyDescent="0.25">
      <c r="A60" s="142"/>
      <c r="B60" s="143"/>
      <c r="C60" s="148">
        <f t="shared" si="11"/>
        <v>0</v>
      </c>
      <c r="D60" s="78"/>
      <c r="E60" s="78"/>
      <c r="F60" s="78"/>
      <c r="G60" s="78"/>
      <c r="H60" s="149">
        <f t="shared" si="12"/>
        <v>0</v>
      </c>
      <c r="I60" s="150">
        <f t="shared" si="13"/>
        <v>0</v>
      </c>
      <c r="J60" s="122"/>
    </row>
    <row r="61" spans="1:10" x14ac:dyDescent="0.25">
      <c r="A61" s="142"/>
      <c r="B61" s="143"/>
      <c r="C61" s="148">
        <f t="shared" si="11"/>
        <v>0</v>
      </c>
      <c r="D61" s="78"/>
      <c r="E61" s="78"/>
      <c r="F61" s="78"/>
      <c r="G61" s="78"/>
      <c r="H61" s="149">
        <f t="shared" si="12"/>
        <v>0</v>
      </c>
      <c r="I61" s="150">
        <f t="shared" si="13"/>
        <v>0</v>
      </c>
      <c r="J61" s="122"/>
    </row>
    <row r="62" spans="1:10" x14ac:dyDescent="0.25">
      <c r="A62" s="185" t="s">
        <v>38</v>
      </c>
      <c r="B62" s="143"/>
      <c r="C62" s="187">
        <f>SUM(C55:C61)</f>
        <v>0</v>
      </c>
      <c r="D62" s="187">
        <f t="shared" ref="D62:I62" si="14">SUM(D55:D61)</f>
        <v>0</v>
      </c>
      <c r="E62" s="187">
        <f t="shared" si="14"/>
        <v>0</v>
      </c>
      <c r="F62" s="187">
        <f t="shared" si="14"/>
        <v>0</v>
      </c>
      <c r="G62" s="187">
        <f t="shared" si="14"/>
        <v>0</v>
      </c>
      <c r="H62" s="187">
        <f t="shared" si="14"/>
        <v>0</v>
      </c>
      <c r="I62" s="188">
        <f t="shared" si="14"/>
        <v>0</v>
      </c>
      <c r="J62" s="122"/>
    </row>
    <row r="63" spans="1:10" x14ac:dyDescent="0.25">
      <c r="A63" s="142" t="s">
        <v>39</v>
      </c>
      <c r="B63" s="143"/>
      <c r="C63" s="182"/>
      <c r="D63" s="182"/>
      <c r="E63" s="182"/>
      <c r="F63" s="182"/>
      <c r="G63" s="182"/>
      <c r="H63" s="183"/>
      <c r="I63" s="184"/>
      <c r="J63" s="122"/>
    </row>
    <row r="64" spans="1:10" x14ac:dyDescent="0.25">
      <c r="A64" s="142" t="s">
        <v>40</v>
      </c>
      <c r="B64" s="143"/>
      <c r="C64" s="148">
        <f t="shared" ref="C64:C73" si="15">SUM(D64+I64)</f>
        <v>0</v>
      </c>
      <c r="D64" s="78"/>
      <c r="E64" s="78"/>
      <c r="F64" s="78"/>
      <c r="G64" s="78"/>
      <c r="H64" s="149">
        <f t="shared" ref="H64:H73" si="16">SUM(F64+G64)</f>
        <v>0</v>
      </c>
      <c r="I64" s="150">
        <f t="shared" ref="I64:I73" si="17">SUM(E64+H64)</f>
        <v>0</v>
      </c>
      <c r="J64" s="122"/>
    </row>
    <row r="65" spans="1:10" x14ac:dyDescent="0.25">
      <c r="A65" s="142" t="s">
        <v>41</v>
      </c>
      <c r="B65" s="143"/>
      <c r="C65" s="148">
        <f t="shared" si="15"/>
        <v>0</v>
      </c>
      <c r="D65" s="78"/>
      <c r="E65" s="78"/>
      <c r="F65" s="78"/>
      <c r="G65" s="78"/>
      <c r="H65" s="149">
        <f t="shared" si="16"/>
        <v>0</v>
      </c>
      <c r="I65" s="150">
        <f t="shared" si="17"/>
        <v>0</v>
      </c>
      <c r="J65" s="122"/>
    </row>
    <row r="66" spans="1:10" x14ac:dyDescent="0.25">
      <c r="A66" s="142" t="s">
        <v>42</v>
      </c>
      <c r="B66" s="143"/>
      <c r="C66" s="148">
        <f t="shared" si="15"/>
        <v>0</v>
      </c>
      <c r="D66" s="78"/>
      <c r="E66" s="78"/>
      <c r="F66" s="78"/>
      <c r="G66" s="78"/>
      <c r="H66" s="149">
        <f t="shared" si="16"/>
        <v>0</v>
      </c>
      <c r="I66" s="150">
        <f t="shared" si="17"/>
        <v>0</v>
      </c>
      <c r="J66" s="122"/>
    </row>
    <row r="67" spans="1:10" x14ac:dyDescent="0.25">
      <c r="A67" s="142" t="s">
        <v>43</v>
      </c>
      <c r="B67" s="143"/>
      <c r="C67" s="148">
        <f t="shared" si="15"/>
        <v>0</v>
      </c>
      <c r="D67" s="78"/>
      <c r="E67" s="78"/>
      <c r="F67" s="78"/>
      <c r="G67" s="78"/>
      <c r="H67" s="149">
        <f t="shared" si="16"/>
        <v>0</v>
      </c>
      <c r="I67" s="150">
        <f t="shared" si="17"/>
        <v>0</v>
      </c>
      <c r="J67" s="122"/>
    </row>
    <row r="68" spans="1:10" x14ac:dyDescent="0.25">
      <c r="A68" s="142" t="s">
        <v>44</v>
      </c>
      <c r="B68" s="143"/>
      <c r="C68" s="148">
        <f t="shared" si="15"/>
        <v>0</v>
      </c>
      <c r="D68" s="78"/>
      <c r="E68" s="78"/>
      <c r="F68" s="78"/>
      <c r="G68" s="78"/>
      <c r="H68" s="149">
        <f t="shared" si="16"/>
        <v>0</v>
      </c>
      <c r="I68" s="150">
        <f t="shared" si="17"/>
        <v>0</v>
      </c>
      <c r="J68" s="122"/>
    </row>
    <row r="69" spans="1:10" x14ac:dyDescent="0.25">
      <c r="A69" s="142" t="s">
        <v>45</v>
      </c>
      <c r="B69" s="143"/>
      <c r="C69" s="148">
        <f t="shared" si="15"/>
        <v>0</v>
      </c>
      <c r="D69" s="78"/>
      <c r="E69" s="78"/>
      <c r="F69" s="78"/>
      <c r="G69" s="78"/>
      <c r="H69" s="149">
        <f t="shared" si="16"/>
        <v>0</v>
      </c>
      <c r="I69" s="150">
        <f t="shared" si="17"/>
        <v>0</v>
      </c>
      <c r="J69" s="122"/>
    </row>
    <row r="70" spans="1:10" x14ac:dyDescent="0.25">
      <c r="A70" s="142" t="s">
        <v>46</v>
      </c>
      <c r="B70" s="143"/>
      <c r="C70" s="148">
        <f t="shared" si="15"/>
        <v>0</v>
      </c>
      <c r="D70" s="78"/>
      <c r="E70" s="78"/>
      <c r="F70" s="78"/>
      <c r="G70" s="78"/>
      <c r="H70" s="149">
        <f t="shared" si="16"/>
        <v>0</v>
      </c>
      <c r="I70" s="150">
        <f t="shared" si="17"/>
        <v>0</v>
      </c>
      <c r="J70" s="122"/>
    </row>
    <row r="71" spans="1:10" x14ac:dyDescent="0.25">
      <c r="A71" s="142" t="s">
        <v>37</v>
      </c>
      <c r="B71" s="143"/>
      <c r="C71" s="148">
        <f t="shared" si="15"/>
        <v>0</v>
      </c>
      <c r="D71" s="78"/>
      <c r="E71" s="78"/>
      <c r="F71" s="78"/>
      <c r="G71" s="78"/>
      <c r="H71" s="149">
        <f t="shared" si="16"/>
        <v>0</v>
      </c>
      <c r="I71" s="150">
        <f t="shared" si="17"/>
        <v>0</v>
      </c>
      <c r="J71" s="122"/>
    </row>
    <row r="72" spans="1:10" x14ac:dyDescent="0.25">
      <c r="A72" s="142"/>
      <c r="B72" s="143"/>
      <c r="C72" s="148">
        <f t="shared" si="15"/>
        <v>0</v>
      </c>
      <c r="D72" s="78"/>
      <c r="E72" s="78"/>
      <c r="F72" s="78"/>
      <c r="G72" s="78"/>
      <c r="H72" s="149">
        <f t="shared" si="16"/>
        <v>0</v>
      </c>
      <c r="I72" s="150">
        <f t="shared" si="17"/>
        <v>0</v>
      </c>
      <c r="J72" s="122"/>
    </row>
    <row r="73" spans="1:10" x14ac:dyDescent="0.25">
      <c r="A73" s="142"/>
      <c r="B73" s="143"/>
      <c r="C73" s="148">
        <f t="shared" si="15"/>
        <v>0</v>
      </c>
      <c r="D73" s="78"/>
      <c r="E73" s="78"/>
      <c r="F73" s="78"/>
      <c r="G73" s="78"/>
      <c r="H73" s="149">
        <f t="shared" si="16"/>
        <v>0</v>
      </c>
      <c r="I73" s="150">
        <f t="shared" si="17"/>
        <v>0</v>
      </c>
      <c r="J73" s="122"/>
    </row>
    <row r="74" spans="1:10" x14ac:dyDescent="0.25">
      <c r="A74" s="185" t="s">
        <v>47</v>
      </c>
      <c r="B74" s="186"/>
      <c r="C74" s="187">
        <f>SUM(C64:C73)</f>
        <v>0</v>
      </c>
      <c r="D74" s="187">
        <f t="shared" ref="D74:I74" si="18">SUM(D64:D73)</f>
        <v>0</v>
      </c>
      <c r="E74" s="187">
        <f t="shared" si="18"/>
        <v>0</v>
      </c>
      <c r="F74" s="187">
        <f t="shared" si="18"/>
        <v>0</v>
      </c>
      <c r="G74" s="187">
        <f t="shared" si="18"/>
        <v>0</v>
      </c>
      <c r="H74" s="187">
        <f t="shared" si="18"/>
        <v>0</v>
      </c>
      <c r="I74" s="188">
        <f t="shared" si="18"/>
        <v>0</v>
      </c>
      <c r="J74" s="122"/>
    </row>
    <row r="75" spans="1:10" x14ac:dyDescent="0.25">
      <c r="A75" s="142" t="s">
        <v>48</v>
      </c>
      <c r="B75" s="143"/>
      <c r="C75" s="182"/>
      <c r="D75" s="182"/>
      <c r="E75" s="182"/>
      <c r="F75" s="182"/>
      <c r="G75" s="182"/>
      <c r="H75" s="183"/>
      <c r="I75" s="184"/>
      <c r="J75" s="122"/>
    </row>
    <row r="76" spans="1:10" x14ac:dyDescent="0.25">
      <c r="A76" s="142" t="s">
        <v>49</v>
      </c>
      <c r="B76" s="143"/>
      <c r="C76" s="148">
        <f t="shared" ref="C76:C94" si="19">SUM(D76+I76)</f>
        <v>0</v>
      </c>
      <c r="D76" s="78"/>
      <c r="E76" s="78"/>
      <c r="F76" s="78"/>
      <c r="G76" s="78"/>
      <c r="H76" s="149">
        <f t="shared" ref="H76:H92" si="20">SUM(F76+G76)</f>
        <v>0</v>
      </c>
      <c r="I76" s="150">
        <f t="shared" ref="I76:I92" si="21">SUM(E76+H76)</f>
        <v>0</v>
      </c>
      <c r="J76" s="122"/>
    </row>
    <row r="77" spans="1:10" x14ac:dyDescent="0.25">
      <c r="A77" s="142" t="s">
        <v>50</v>
      </c>
      <c r="B77" s="143"/>
      <c r="C77" s="148">
        <f t="shared" si="19"/>
        <v>0</v>
      </c>
      <c r="D77" s="78"/>
      <c r="E77" s="78"/>
      <c r="F77" s="78"/>
      <c r="G77" s="78"/>
      <c r="H77" s="149">
        <f t="shared" si="20"/>
        <v>0</v>
      </c>
      <c r="I77" s="150">
        <f t="shared" si="21"/>
        <v>0</v>
      </c>
      <c r="J77" s="122"/>
    </row>
    <row r="78" spans="1:10" x14ac:dyDescent="0.25">
      <c r="A78" s="142" t="s">
        <v>51</v>
      </c>
      <c r="B78" s="143"/>
      <c r="C78" s="148">
        <f t="shared" si="19"/>
        <v>0</v>
      </c>
      <c r="D78" s="78"/>
      <c r="E78" s="78"/>
      <c r="F78" s="78"/>
      <c r="G78" s="78"/>
      <c r="H78" s="149">
        <f t="shared" si="20"/>
        <v>0</v>
      </c>
      <c r="I78" s="150">
        <f t="shared" si="21"/>
        <v>0</v>
      </c>
      <c r="J78" s="122"/>
    </row>
    <row r="79" spans="1:10" x14ac:dyDescent="0.25">
      <c r="A79" s="142" t="s">
        <v>52</v>
      </c>
      <c r="B79" s="143"/>
      <c r="C79" s="148">
        <f t="shared" si="19"/>
        <v>0</v>
      </c>
      <c r="D79" s="78"/>
      <c r="E79" s="78"/>
      <c r="F79" s="78"/>
      <c r="G79" s="78"/>
      <c r="H79" s="149">
        <f t="shared" si="20"/>
        <v>0</v>
      </c>
      <c r="I79" s="150">
        <f t="shared" si="21"/>
        <v>0</v>
      </c>
      <c r="J79" s="122"/>
    </row>
    <row r="80" spans="1:10" x14ac:dyDescent="0.25">
      <c r="A80" s="142" t="s">
        <v>53</v>
      </c>
      <c r="B80" s="143"/>
      <c r="C80" s="148">
        <f t="shared" si="19"/>
        <v>0</v>
      </c>
      <c r="D80" s="78"/>
      <c r="E80" s="78"/>
      <c r="F80" s="78"/>
      <c r="G80" s="78"/>
      <c r="H80" s="149">
        <f t="shared" si="20"/>
        <v>0</v>
      </c>
      <c r="I80" s="150">
        <f t="shared" si="21"/>
        <v>0</v>
      </c>
      <c r="J80" s="122"/>
    </row>
    <row r="81" spans="1:10" x14ac:dyDescent="0.25">
      <c r="A81" s="142" t="s">
        <v>54</v>
      </c>
      <c r="B81" s="147"/>
      <c r="C81" s="148">
        <f t="shared" si="19"/>
        <v>0</v>
      </c>
      <c r="D81" s="78"/>
      <c r="E81" s="78"/>
      <c r="F81" s="78"/>
      <c r="G81" s="78"/>
      <c r="H81" s="149">
        <f t="shared" si="20"/>
        <v>0</v>
      </c>
      <c r="I81" s="150">
        <f t="shared" si="21"/>
        <v>0</v>
      </c>
      <c r="J81" s="122"/>
    </row>
    <row r="82" spans="1:10" x14ac:dyDescent="0.25">
      <c r="A82" s="142" t="s">
        <v>55</v>
      </c>
      <c r="B82" s="147"/>
      <c r="C82" s="148">
        <f t="shared" si="19"/>
        <v>0</v>
      </c>
      <c r="D82" s="78"/>
      <c r="E82" s="78"/>
      <c r="F82" s="78"/>
      <c r="G82" s="78"/>
      <c r="H82" s="149">
        <f t="shared" si="20"/>
        <v>0</v>
      </c>
      <c r="I82" s="150">
        <f t="shared" si="21"/>
        <v>0</v>
      </c>
      <c r="J82" s="122"/>
    </row>
    <row r="83" spans="1:10" x14ac:dyDescent="0.25">
      <c r="A83" s="142" t="s">
        <v>56</v>
      </c>
      <c r="B83" s="147"/>
      <c r="C83" s="148">
        <f t="shared" si="19"/>
        <v>0</v>
      </c>
      <c r="D83" s="78"/>
      <c r="E83" s="78"/>
      <c r="F83" s="78"/>
      <c r="G83" s="78"/>
      <c r="H83" s="149">
        <f t="shared" si="20"/>
        <v>0</v>
      </c>
      <c r="I83" s="150">
        <f t="shared" si="21"/>
        <v>0</v>
      </c>
      <c r="J83" s="122"/>
    </row>
    <row r="84" spans="1:10" x14ac:dyDescent="0.25">
      <c r="A84" s="142" t="s">
        <v>57</v>
      </c>
      <c r="B84" s="147"/>
      <c r="C84" s="148">
        <f t="shared" si="19"/>
        <v>0</v>
      </c>
      <c r="D84" s="78"/>
      <c r="E84" s="78"/>
      <c r="F84" s="78"/>
      <c r="G84" s="78"/>
      <c r="H84" s="149">
        <f t="shared" si="20"/>
        <v>0</v>
      </c>
      <c r="I84" s="150">
        <f t="shared" si="21"/>
        <v>0</v>
      </c>
      <c r="J84" s="122"/>
    </row>
    <row r="85" spans="1:10" x14ac:dyDescent="0.25">
      <c r="A85" s="142" t="s">
        <v>58</v>
      </c>
      <c r="B85" s="143"/>
      <c r="C85" s="148">
        <f t="shared" si="19"/>
        <v>0</v>
      </c>
      <c r="D85" s="78"/>
      <c r="E85" s="78"/>
      <c r="F85" s="78"/>
      <c r="G85" s="78"/>
      <c r="H85" s="149">
        <f t="shared" si="20"/>
        <v>0</v>
      </c>
      <c r="I85" s="150">
        <f t="shared" si="21"/>
        <v>0</v>
      </c>
      <c r="J85" s="122"/>
    </row>
    <row r="86" spans="1:10" x14ac:dyDescent="0.25">
      <c r="A86" s="142" t="s">
        <v>59</v>
      </c>
      <c r="B86" s="143"/>
      <c r="C86" s="148">
        <f t="shared" si="19"/>
        <v>0</v>
      </c>
      <c r="D86" s="78"/>
      <c r="E86" s="78"/>
      <c r="F86" s="78"/>
      <c r="G86" s="78"/>
      <c r="H86" s="149">
        <f t="shared" si="20"/>
        <v>0</v>
      </c>
      <c r="I86" s="150">
        <f t="shared" si="21"/>
        <v>0</v>
      </c>
      <c r="J86" s="122"/>
    </row>
    <row r="87" spans="1:10" x14ac:dyDescent="0.25">
      <c r="A87" s="142" t="s">
        <v>60</v>
      </c>
      <c r="B87" s="143"/>
      <c r="C87" s="148">
        <f t="shared" si="19"/>
        <v>0</v>
      </c>
      <c r="D87" s="78"/>
      <c r="E87" s="78"/>
      <c r="F87" s="78"/>
      <c r="G87" s="78"/>
      <c r="H87" s="149">
        <f t="shared" si="20"/>
        <v>0</v>
      </c>
      <c r="I87" s="150">
        <f t="shared" si="21"/>
        <v>0</v>
      </c>
      <c r="J87" s="122"/>
    </row>
    <row r="88" spans="1:10" x14ac:dyDescent="0.25">
      <c r="A88" s="142" t="s">
        <v>61</v>
      </c>
      <c r="B88" s="143"/>
      <c r="C88" s="148">
        <f t="shared" si="19"/>
        <v>0</v>
      </c>
      <c r="D88" s="78"/>
      <c r="E88" s="78"/>
      <c r="F88" s="78"/>
      <c r="G88" s="78"/>
      <c r="H88" s="149">
        <f t="shared" si="20"/>
        <v>0</v>
      </c>
      <c r="I88" s="150">
        <f t="shared" si="21"/>
        <v>0</v>
      </c>
      <c r="J88" s="122"/>
    </row>
    <row r="89" spans="1:10" x14ac:dyDescent="0.25">
      <c r="A89" s="142" t="s">
        <v>62</v>
      </c>
      <c r="B89" s="143"/>
      <c r="C89" s="148">
        <f t="shared" si="19"/>
        <v>0</v>
      </c>
      <c r="D89" s="78"/>
      <c r="E89" s="78"/>
      <c r="F89" s="78"/>
      <c r="G89" s="78"/>
      <c r="H89" s="149">
        <f t="shared" si="20"/>
        <v>0</v>
      </c>
      <c r="I89" s="150">
        <f t="shared" si="21"/>
        <v>0</v>
      </c>
      <c r="J89" s="122"/>
    </row>
    <row r="90" spans="1:10" x14ac:dyDescent="0.25">
      <c r="A90" s="142" t="s">
        <v>37</v>
      </c>
      <c r="B90" s="143"/>
      <c r="C90" s="148">
        <f t="shared" si="19"/>
        <v>0</v>
      </c>
      <c r="D90" s="78"/>
      <c r="E90" s="78"/>
      <c r="F90" s="78"/>
      <c r="G90" s="78"/>
      <c r="H90" s="149">
        <f t="shared" si="20"/>
        <v>0</v>
      </c>
      <c r="I90" s="150">
        <f t="shared" si="21"/>
        <v>0</v>
      </c>
      <c r="J90" s="122"/>
    </row>
    <row r="91" spans="1:10" x14ac:dyDescent="0.25">
      <c r="A91" s="142"/>
      <c r="B91" s="143"/>
      <c r="C91" s="148">
        <f t="shared" si="19"/>
        <v>0</v>
      </c>
      <c r="D91" s="78"/>
      <c r="E91" s="78"/>
      <c r="F91" s="78"/>
      <c r="G91" s="78"/>
      <c r="H91" s="149">
        <f t="shared" si="20"/>
        <v>0</v>
      </c>
      <c r="I91" s="150">
        <f t="shared" si="21"/>
        <v>0</v>
      </c>
      <c r="J91" s="122"/>
    </row>
    <row r="92" spans="1:10" x14ac:dyDescent="0.25">
      <c r="A92" s="142"/>
      <c r="B92" s="143"/>
      <c r="C92" s="148">
        <f t="shared" si="19"/>
        <v>0</v>
      </c>
      <c r="D92" s="78"/>
      <c r="E92" s="78"/>
      <c r="F92" s="78"/>
      <c r="G92" s="78"/>
      <c r="H92" s="149">
        <f t="shared" si="20"/>
        <v>0</v>
      </c>
      <c r="I92" s="150">
        <f t="shared" si="21"/>
        <v>0</v>
      </c>
      <c r="J92" s="122"/>
    </row>
    <row r="93" spans="1:10" x14ac:dyDescent="0.25">
      <c r="A93" s="185" t="s">
        <v>63</v>
      </c>
      <c r="B93" s="186"/>
      <c r="C93" s="187">
        <f>SUM(C76:C92)</f>
        <v>0</v>
      </c>
      <c r="D93" s="187">
        <f t="shared" ref="D93:I93" si="22">SUM(D76:D92)</f>
        <v>0</v>
      </c>
      <c r="E93" s="187">
        <f t="shared" si="22"/>
        <v>0</v>
      </c>
      <c r="F93" s="187">
        <f t="shared" si="22"/>
        <v>0</v>
      </c>
      <c r="G93" s="187">
        <f t="shared" si="22"/>
        <v>0</v>
      </c>
      <c r="H93" s="187">
        <f t="shared" si="22"/>
        <v>0</v>
      </c>
      <c r="I93" s="188">
        <f t="shared" si="22"/>
        <v>0</v>
      </c>
      <c r="J93" s="122"/>
    </row>
    <row r="94" spans="1:10" x14ac:dyDescent="0.25">
      <c r="A94" s="185" t="s">
        <v>64</v>
      </c>
      <c r="B94" s="186"/>
      <c r="C94" s="187">
        <f t="shared" si="19"/>
        <v>0</v>
      </c>
      <c r="D94" s="78"/>
      <c r="E94" s="78"/>
      <c r="F94" s="78"/>
      <c r="G94" s="78"/>
      <c r="H94" s="189">
        <f>SUM(F94+G94)</f>
        <v>0</v>
      </c>
      <c r="I94" s="188">
        <f>SUM(E94+H94)</f>
        <v>0</v>
      </c>
      <c r="J94" s="122"/>
    </row>
    <row r="95" spans="1:10" x14ac:dyDescent="0.25">
      <c r="A95" s="142" t="s">
        <v>65</v>
      </c>
      <c r="B95" s="143"/>
      <c r="C95" s="190"/>
      <c r="D95" s="190"/>
      <c r="E95" s="190"/>
      <c r="F95" s="190"/>
      <c r="G95" s="190"/>
      <c r="H95" s="191"/>
      <c r="I95" s="192"/>
      <c r="J95" s="122"/>
    </row>
    <row r="96" spans="1:10" x14ac:dyDescent="0.25">
      <c r="A96" s="142" t="s">
        <v>66</v>
      </c>
      <c r="B96" s="143"/>
      <c r="C96" s="148">
        <f>SUM(D96+I96)</f>
        <v>0</v>
      </c>
      <c r="D96" s="78"/>
      <c r="E96" s="78"/>
      <c r="F96" s="78"/>
      <c r="G96" s="78"/>
      <c r="H96" s="149">
        <f>SUM(F96+G96)</f>
        <v>0</v>
      </c>
      <c r="I96" s="150">
        <f>SUM(E96+H96)</f>
        <v>0</v>
      </c>
      <c r="J96" s="122"/>
    </row>
    <row r="97" spans="1:10" x14ac:dyDescent="0.25">
      <c r="A97" s="142" t="s">
        <v>67</v>
      </c>
      <c r="B97" s="143"/>
      <c r="C97" s="148">
        <f>SUM(D97+I97)</f>
        <v>0</v>
      </c>
      <c r="D97" s="78"/>
      <c r="E97" s="78"/>
      <c r="F97" s="78"/>
      <c r="G97" s="78"/>
      <c r="H97" s="149">
        <f>SUM(F97+G97)</f>
        <v>0</v>
      </c>
      <c r="I97" s="150">
        <f>SUM(E97+H97)</f>
        <v>0</v>
      </c>
      <c r="J97" s="122"/>
    </row>
    <row r="98" spans="1:10" x14ac:dyDescent="0.25">
      <c r="A98" s="142" t="s">
        <v>68</v>
      </c>
      <c r="B98" s="143"/>
      <c r="C98" s="148">
        <f>SUM(D98+I98)</f>
        <v>0</v>
      </c>
      <c r="D98" s="78"/>
      <c r="E98" s="78"/>
      <c r="F98" s="78"/>
      <c r="G98" s="78"/>
      <c r="H98" s="149">
        <f>SUM(F98+G98)</f>
        <v>0</v>
      </c>
      <c r="I98" s="150">
        <f>SUM(E98+H98)</f>
        <v>0</v>
      </c>
      <c r="J98" s="122"/>
    </row>
    <row r="99" spans="1:10" x14ac:dyDescent="0.25">
      <c r="A99" s="142" t="s">
        <v>69</v>
      </c>
      <c r="B99" s="143"/>
      <c r="C99" s="148">
        <f>SUM(D99+I99)</f>
        <v>0</v>
      </c>
      <c r="D99" s="78"/>
      <c r="E99" s="78"/>
      <c r="F99" s="78"/>
      <c r="G99" s="78"/>
      <c r="H99" s="149">
        <f>SUM(F99+G99)</f>
        <v>0</v>
      </c>
      <c r="I99" s="150">
        <f>SUM(E99+H99)</f>
        <v>0</v>
      </c>
      <c r="J99" s="122"/>
    </row>
    <row r="100" spans="1:10" x14ac:dyDescent="0.25">
      <c r="A100" s="142" t="s">
        <v>70</v>
      </c>
      <c r="B100" s="143"/>
      <c r="C100" s="148">
        <f>SUM(D100+I100)</f>
        <v>0</v>
      </c>
      <c r="D100" s="78"/>
      <c r="E100" s="78"/>
      <c r="F100" s="78"/>
      <c r="G100" s="78"/>
      <c r="H100" s="149">
        <f>SUM(F100+G100)</f>
        <v>0</v>
      </c>
      <c r="I100" s="150">
        <f>SUM(E100+H100)</f>
        <v>0</v>
      </c>
      <c r="J100" s="122"/>
    </row>
    <row r="101" spans="1:10" x14ac:dyDescent="0.25">
      <c r="A101" s="185" t="s">
        <v>71</v>
      </c>
      <c r="B101" s="186"/>
      <c r="C101" s="187">
        <f>SUM(C96:C100)</f>
        <v>0</v>
      </c>
      <c r="D101" s="187">
        <f t="shared" ref="D101:I101" si="23">SUM(D96:D100)</f>
        <v>0</v>
      </c>
      <c r="E101" s="187">
        <f t="shared" si="23"/>
        <v>0</v>
      </c>
      <c r="F101" s="187">
        <f t="shared" si="23"/>
        <v>0</v>
      </c>
      <c r="G101" s="187">
        <f t="shared" si="23"/>
        <v>0</v>
      </c>
      <c r="H101" s="187">
        <f t="shared" si="23"/>
        <v>0</v>
      </c>
      <c r="I101" s="187">
        <f t="shared" si="23"/>
        <v>0</v>
      </c>
      <c r="J101" s="122"/>
    </row>
    <row r="102" spans="1:10" x14ac:dyDescent="0.25">
      <c r="A102" s="185" t="s">
        <v>72</v>
      </c>
      <c r="B102" s="186"/>
      <c r="C102" s="187">
        <f t="shared" ref="C102:I102" si="24">C62+C74+C93+C94+C101</f>
        <v>0</v>
      </c>
      <c r="D102" s="187">
        <f t="shared" si="24"/>
        <v>0</v>
      </c>
      <c r="E102" s="187">
        <f t="shared" si="24"/>
        <v>0</v>
      </c>
      <c r="F102" s="187">
        <f t="shared" si="24"/>
        <v>0</v>
      </c>
      <c r="G102" s="187">
        <f t="shared" si="24"/>
        <v>0</v>
      </c>
      <c r="H102" s="187">
        <f t="shared" si="24"/>
        <v>0</v>
      </c>
      <c r="I102" s="187">
        <f t="shared" si="24"/>
        <v>0</v>
      </c>
      <c r="J102" s="122"/>
    </row>
    <row r="103" spans="1:10" x14ac:dyDescent="0.25">
      <c r="A103" s="260" t="s">
        <v>251</v>
      </c>
      <c r="B103" s="261"/>
      <c r="C103" s="262">
        <f>SUM(D103+I103)</f>
        <v>0</v>
      </c>
      <c r="D103" s="263"/>
      <c r="E103" s="263"/>
      <c r="F103" s="263">
        <v>0</v>
      </c>
      <c r="G103" s="263"/>
      <c r="H103" s="264">
        <f>SUM(F103+G103)</f>
        <v>0</v>
      </c>
      <c r="I103" s="265">
        <f>SUM(E103+H103)</f>
        <v>0</v>
      </c>
      <c r="J103" s="122"/>
    </row>
    <row r="104" spans="1:10" x14ac:dyDescent="0.25">
      <c r="A104" s="185" t="s">
        <v>73</v>
      </c>
      <c r="B104" s="193"/>
      <c r="C104" s="194">
        <f t="shared" ref="C104:I104" si="25">SUM(C53+C102+C103)</f>
        <v>0</v>
      </c>
      <c r="D104" s="194">
        <f t="shared" si="25"/>
        <v>0</v>
      </c>
      <c r="E104" s="194">
        <f t="shared" si="25"/>
        <v>0</v>
      </c>
      <c r="F104" s="194">
        <f t="shared" si="25"/>
        <v>0</v>
      </c>
      <c r="G104" s="194">
        <f t="shared" si="25"/>
        <v>0</v>
      </c>
      <c r="H104" s="194">
        <f t="shared" si="25"/>
        <v>0</v>
      </c>
      <c r="I104" s="194">
        <f t="shared" si="25"/>
        <v>0</v>
      </c>
      <c r="J104" s="122"/>
    </row>
    <row r="105" spans="1:10" ht="13.8" thickBot="1" x14ac:dyDescent="0.3">
      <c r="A105" s="195" t="s">
        <v>74</v>
      </c>
      <c r="B105" s="196"/>
      <c r="C105" s="197">
        <f t="shared" ref="C105:I105" si="26">C104</f>
        <v>0</v>
      </c>
      <c r="D105" s="197">
        <f t="shared" si="26"/>
        <v>0</v>
      </c>
      <c r="E105" s="197">
        <f t="shared" si="26"/>
        <v>0</v>
      </c>
      <c r="F105" s="197">
        <f t="shared" si="26"/>
        <v>0</v>
      </c>
      <c r="G105" s="197">
        <f t="shared" si="26"/>
        <v>0</v>
      </c>
      <c r="H105" s="197">
        <f t="shared" si="26"/>
        <v>0</v>
      </c>
      <c r="I105" s="197">
        <f t="shared" si="26"/>
        <v>0</v>
      </c>
      <c r="J105" s="122"/>
    </row>
    <row r="106" spans="1:10" ht="13.8" thickTop="1" x14ac:dyDescent="0.25">
      <c r="A106" s="198"/>
      <c r="B106" s="122"/>
      <c r="C106" s="122"/>
      <c r="D106" s="122"/>
      <c r="E106" s="122"/>
      <c r="F106" s="122"/>
      <c r="G106" s="122"/>
      <c r="H106" s="122"/>
      <c r="I106" s="199"/>
      <c r="J106" s="122"/>
    </row>
    <row r="107" spans="1:10" x14ac:dyDescent="0.25">
      <c r="A107" s="200"/>
      <c r="B107" s="201"/>
      <c r="C107" s="202"/>
      <c r="D107" s="202"/>
      <c r="E107" s="202"/>
      <c r="F107" s="203"/>
      <c r="G107" s="204"/>
      <c r="H107" s="203"/>
      <c r="I107" s="205"/>
      <c r="J107" s="122"/>
    </row>
    <row r="108" spans="1:10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</row>
    <row r="109" spans="1:10" x14ac:dyDescent="0.25">
      <c r="A109" s="206"/>
      <c r="B109" s="122"/>
      <c r="C109" s="122"/>
      <c r="D109" s="122"/>
      <c r="E109" s="122"/>
      <c r="F109" s="122"/>
      <c r="G109" s="122"/>
      <c r="H109" s="122"/>
      <c r="I109" s="122"/>
      <c r="J109" s="122"/>
    </row>
    <row r="110" spans="1:10" x14ac:dyDescent="0.25">
      <c r="A110" s="207"/>
      <c r="B110" s="207"/>
      <c r="C110" s="207"/>
      <c r="D110" s="207"/>
      <c r="E110" s="207"/>
      <c r="F110" s="207"/>
      <c r="G110" s="207"/>
      <c r="H110" s="207"/>
      <c r="I110" s="207"/>
      <c r="J110" s="122"/>
    </row>
    <row r="111" spans="1:10" x14ac:dyDescent="0.25">
      <c r="A111" s="207"/>
      <c r="B111" s="207"/>
      <c r="C111" s="207"/>
      <c r="D111" s="207"/>
      <c r="E111" s="207"/>
      <c r="F111" s="207"/>
      <c r="G111" s="207"/>
      <c r="H111" s="207"/>
      <c r="I111" s="207"/>
      <c r="J111" s="122"/>
    </row>
    <row r="112" spans="1:10" x14ac:dyDescent="0.25">
      <c r="A112" s="207"/>
      <c r="B112" s="207"/>
      <c r="C112" s="207"/>
      <c r="D112" s="207"/>
      <c r="E112" s="207"/>
      <c r="F112" s="207"/>
      <c r="G112" s="207"/>
      <c r="H112" s="207"/>
      <c r="I112" s="207"/>
      <c r="J112" s="122"/>
    </row>
    <row r="113" spans="1:10" x14ac:dyDescent="0.25">
      <c r="A113" s="207"/>
      <c r="B113" s="207"/>
      <c r="C113" s="207"/>
      <c r="D113" s="207"/>
      <c r="E113" s="207"/>
      <c r="F113" s="207"/>
      <c r="G113" s="207"/>
      <c r="H113" s="207"/>
      <c r="I113" s="207"/>
      <c r="J113" s="122"/>
    </row>
    <row r="114" spans="1:10" x14ac:dyDescent="0.25">
      <c r="A114" s="122"/>
      <c r="B114" s="207"/>
      <c r="C114" s="122"/>
      <c r="D114" s="122"/>
      <c r="E114" s="207"/>
      <c r="F114" s="207"/>
      <c r="G114" s="207"/>
      <c r="H114" s="207"/>
      <c r="I114" s="207"/>
      <c r="J114" s="122"/>
    </row>
    <row r="115" spans="1:10" x14ac:dyDescent="0.25">
      <c r="A115" s="207"/>
      <c r="B115" s="207"/>
      <c r="C115" s="207"/>
      <c r="D115" s="207"/>
      <c r="E115" s="207"/>
      <c r="F115" s="207"/>
      <c r="G115" s="207"/>
      <c r="H115" s="207"/>
      <c r="I115" s="207"/>
      <c r="J115" s="122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</row>
  </sheetData>
  <sheetProtection algorithmName="SHA-512" hashValue="Qk6RT0oy1ssZIsoOr1RM15y6ZoFjTm3BJe25BwWhtr113//FhAM+4zke0M7PIgawPCo/brD3b34uvbYEk8e91A==" saltValue="45wNZXFc9vBz0x5D37R0gA==" spinCount="100000" sheet="1" objects="1" scenarios="1"/>
  <mergeCells count="5">
    <mergeCell ref="E17:I17"/>
    <mergeCell ref="A35:I35"/>
    <mergeCell ref="B10:C10"/>
    <mergeCell ref="B11:C11"/>
    <mergeCell ref="B12:C12"/>
  </mergeCells>
  <phoneticPr fontId="0" type="noConversion"/>
  <dataValidations count="1">
    <dataValidation allowBlank="1" showInputMessage="1" showErrorMessage="1" promptTitle="Contract Period" prompt="Enter Dates of Contract Period" sqref="B12" xr:uid="{00000000-0002-0000-0100-000000000000}"/>
  </dataValidations>
  <printOptions horizontalCentered="1"/>
  <pageMargins left="0.25" right="0.25" top="0.5" bottom="0.5" header="0.25" footer="0.25"/>
  <pageSetup scale="70" fitToHeight="0" orientation="portrait" r:id="rId1"/>
  <headerFooter alignWithMargins="0">
    <oddHeader xml:space="preserve">&amp;L&amp;8State of California - Health and Human Servies Agency&amp;R&amp;8Department of Health Care Services
</oddHeader>
    <oddFooter>&amp;L&amp;8MC 6311 (04/15)
&amp;F - &amp;A&amp;R&amp;8Page &amp;P of &amp;N</oddFooter>
  </headerFooter>
  <rowBreaks count="1" manualBreakCount="1">
    <brk id="4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24"/>
  <sheetViews>
    <sheetView showGridLines="0" zoomScale="90" zoomScaleNormal="90" zoomScaleSheetLayoutView="20" workbookViewId="0">
      <selection activeCell="A3" sqref="A3"/>
    </sheetView>
  </sheetViews>
  <sheetFormatPr defaultRowHeight="13.2" x14ac:dyDescent="0.25"/>
  <cols>
    <col min="1" max="1" width="38.44140625" customWidth="1"/>
    <col min="2" max="2" width="35.88671875" customWidth="1"/>
    <col min="3" max="3" width="15" customWidth="1"/>
    <col min="4" max="4" width="15.88671875" customWidth="1"/>
    <col min="5" max="5" width="15" customWidth="1"/>
    <col min="6" max="6" width="15.6640625" customWidth="1"/>
    <col min="7" max="7" width="18.33203125" customWidth="1"/>
    <col min="8" max="8" width="15" customWidth="1"/>
    <col min="9" max="9" width="18" bestFit="1" customWidth="1"/>
    <col min="10" max="10" width="15" customWidth="1"/>
    <col min="11" max="11" width="12.33203125" customWidth="1"/>
    <col min="12" max="12" width="13" customWidth="1"/>
    <col min="13" max="13" width="10.5546875" customWidth="1"/>
    <col min="14" max="14" width="11.6640625" customWidth="1"/>
    <col min="15" max="15" width="11.33203125" customWidth="1"/>
    <col min="16" max="16" width="10.6640625" customWidth="1"/>
    <col min="17" max="17" width="10.33203125" customWidth="1"/>
  </cols>
  <sheetData>
    <row r="1" spans="1:17" ht="15.6" x14ac:dyDescent="0.3">
      <c r="A1" s="208" t="s">
        <v>83</v>
      </c>
      <c r="B1" s="598" t="s">
        <v>433</v>
      </c>
      <c r="C1" s="598"/>
      <c r="D1" s="122"/>
      <c r="E1" s="122"/>
      <c r="F1" s="209" t="s">
        <v>127</v>
      </c>
      <c r="G1" s="210"/>
      <c r="H1" s="210"/>
      <c r="I1" s="210"/>
      <c r="J1" s="210"/>
    </row>
    <row r="2" spans="1:17" ht="15.6" x14ac:dyDescent="0.3">
      <c r="A2" s="208" t="s">
        <v>84</v>
      </c>
      <c r="B2" s="599"/>
      <c r="C2" s="599"/>
      <c r="D2" s="122"/>
      <c r="E2" s="122"/>
      <c r="F2" s="209" t="s">
        <v>313</v>
      </c>
      <c r="G2" s="210"/>
      <c r="H2" s="210"/>
      <c r="I2" s="210"/>
      <c r="J2" s="210"/>
    </row>
    <row r="3" spans="1:17" ht="15.6" x14ac:dyDescent="0.3">
      <c r="A3" s="208" t="s">
        <v>98</v>
      </c>
      <c r="B3" s="599"/>
      <c r="C3" s="599"/>
      <c r="D3" s="122"/>
      <c r="E3" s="122"/>
      <c r="F3" s="209" t="s">
        <v>81</v>
      </c>
      <c r="G3" s="210"/>
      <c r="H3" s="210"/>
      <c r="I3" s="210"/>
      <c r="J3" s="210"/>
    </row>
    <row r="4" spans="1:17" ht="15.6" x14ac:dyDescent="0.3">
      <c r="A4" s="208" t="s">
        <v>182</v>
      </c>
      <c r="B4" s="599"/>
      <c r="C4" s="599"/>
      <c r="D4" s="122"/>
      <c r="E4" s="122"/>
      <c r="F4" s="209" t="s">
        <v>5</v>
      </c>
      <c r="G4" s="210"/>
      <c r="H4" s="210"/>
      <c r="I4" s="210"/>
      <c r="J4" s="210"/>
    </row>
    <row r="5" spans="1:17" ht="15.6" x14ac:dyDescent="0.3">
      <c r="A5" s="211" t="s">
        <v>216</v>
      </c>
      <c r="B5" s="599" t="s">
        <v>434</v>
      </c>
      <c r="C5" s="599"/>
      <c r="D5" s="212"/>
      <c r="E5" s="122"/>
      <c r="F5" s="209" t="s">
        <v>82</v>
      </c>
      <c r="G5" s="210"/>
      <c r="H5" s="210"/>
      <c r="I5" s="210"/>
      <c r="J5" s="210"/>
    </row>
    <row r="6" spans="1:17" ht="15.6" x14ac:dyDescent="0.3">
      <c r="A6" s="122"/>
      <c r="B6" s="210"/>
      <c r="C6" s="210"/>
      <c r="D6" s="122"/>
      <c r="E6" s="122"/>
      <c r="F6" s="209" t="s">
        <v>183</v>
      </c>
      <c r="G6" s="210"/>
      <c r="H6" s="210"/>
      <c r="I6" s="210"/>
      <c r="J6" s="210"/>
    </row>
    <row r="7" spans="1:17" s="2" customFormat="1" ht="16.2" thickBot="1" x14ac:dyDescent="0.35">
      <c r="A7" s="213"/>
      <c r="B7" s="596"/>
      <c r="C7" s="597"/>
      <c r="D7" s="597"/>
      <c r="E7" s="597"/>
      <c r="F7" s="214" t="str">
        <f>'7895NTP-NP-C'!A5</f>
        <v>FY 2017-18</v>
      </c>
      <c r="G7" s="215"/>
      <c r="H7" s="304"/>
      <c r="I7" s="304"/>
      <c r="J7" s="213"/>
    </row>
    <row r="8" spans="1:17" ht="13.8" thickBot="1" x14ac:dyDescent="0.3">
      <c r="A8" s="216"/>
      <c r="B8" s="216"/>
      <c r="C8" s="593" t="s">
        <v>140</v>
      </c>
      <c r="D8" s="594"/>
      <c r="E8" s="594"/>
      <c r="F8" s="594"/>
      <c r="G8" s="594"/>
      <c r="H8" s="594"/>
      <c r="I8" s="340"/>
      <c r="J8" s="593" t="s">
        <v>143</v>
      </c>
      <c r="K8" s="594"/>
      <c r="L8" s="594"/>
      <c r="M8" s="594"/>
      <c r="N8" s="594"/>
      <c r="O8" s="594"/>
      <c r="P8" s="595"/>
      <c r="Q8" s="340"/>
    </row>
    <row r="9" spans="1:17" ht="42" thickBot="1" x14ac:dyDescent="0.35">
      <c r="A9" s="22" t="s">
        <v>135</v>
      </c>
      <c r="B9" s="23"/>
      <c r="C9" s="317" t="s">
        <v>139</v>
      </c>
      <c r="D9" s="318" t="s">
        <v>299</v>
      </c>
      <c r="E9" s="318" t="s">
        <v>300</v>
      </c>
      <c r="F9" s="318" t="s">
        <v>301</v>
      </c>
      <c r="G9" s="99" t="s">
        <v>137</v>
      </c>
      <c r="H9" s="319" t="s">
        <v>233</v>
      </c>
      <c r="I9" s="218" t="s">
        <v>209</v>
      </c>
      <c r="J9" s="98" t="s">
        <v>234</v>
      </c>
      <c r="K9" s="99" t="s">
        <v>299</v>
      </c>
      <c r="L9" s="99" t="s">
        <v>300</v>
      </c>
      <c r="M9" s="99" t="s">
        <v>301</v>
      </c>
      <c r="N9" s="99" t="s">
        <v>137</v>
      </c>
      <c r="O9" s="99" t="s">
        <v>235</v>
      </c>
      <c r="P9" s="319" t="s">
        <v>0</v>
      </c>
    </row>
    <row r="10" spans="1:17" x14ac:dyDescent="0.25">
      <c r="A10" s="81" t="s">
        <v>204</v>
      </c>
      <c r="B10" s="88"/>
      <c r="C10" s="29"/>
      <c r="D10" s="29"/>
      <c r="E10" s="29"/>
      <c r="F10" s="29"/>
      <c r="G10" s="29"/>
      <c r="H10" s="29"/>
      <c r="I10" s="92" t="s">
        <v>192</v>
      </c>
      <c r="J10" s="219">
        <f t="shared" ref="J10:J35" si="0">SUM($C$59*C10)</f>
        <v>0</v>
      </c>
      <c r="K10" s="219">
        <f t="shared" ref="K10:K35" si="1">SUM($C$60*D10)</f>
        <v>0</v>
      </c>
      <c r="L10" s="219">
        <f t="shared" ref="L10:L35" si="2">SUM($C$61*E10)</f>
        <v>0</v>
      </c>
      <c r="M10" s="219">
        <f t="shared" ref="M10:M35" si="3">SUM($C$62*F10)</f>
        <v>0</v>
      </c>
      <c r="N10" s="219">
        <f t="shared" ref="N10:N35" si="4">SUM($C$63*G10)</f>
        <v>0</v>
      </c>
      <c r="O10" s="219">
        <f t="shared" ref="O10:O35" si="5">SUM($C$64*H10)</f>
        <v>0</v>
      </c>
      <c r="P10" s="220">
        <f t="shared" ref="P10:P42" si="6">SUM(J10:O10)</f>
        <v>0</v>
      </c>
    </row>
    <row r="11" spans="1:17" x14ac:dyDescent="0.25">
      <c r="A11" s="82" t="s">
        <v>187</v>
      </c>
      <c r="B11" s="88"/>
      <c r="C11" s="29"/>
      <c r="D11" s="29"/>
      <c r="E11" s="29"/>
      <c r="F11" s="29"/>
      <c r="G11" s="29"/>
      <c r="H11" s="29"/>
      <c r="I11" s="92" t="s">
        <v>193</v>
      </c>
      <c r="J11" s="219">
        <f t="shared" si="0"/>
        <v>0</v>
      </c>
      <c r="K11" s="219">
        <f t="shared" si="1"/>
        <v>0</v>
      </c>
      <c r="L11" s="219">
        <f t="shared" si="2"/>
        <v>0</v>
      </c>
      <c r="M11" s="219">
        <f t="shared" si="3"/>
        <v>0</v>
      </c>
      <c r="N11" s="219">
        <f t="shared" si="4"/>
        <v>0</v>
      </c>
      <c r="O11" s="219">
        <f t="shared" si="5"/>
        <v>0</v>
      </c>
      <c r="P11" s="220">
        <f t="shared" si="6"/>
        <v>0</v>
      </c>
    </row>
    <row r="12" spans="1:17" x14ac:dyDescent="0.25">
      <c r="A12" s="83" t="s">
        <v>188</v>
      </c>
      <c r="B12" s="84"/>
      <c r="C12" s="29"/>
      <c r="D12" s="29"/>
      <c r="E12" s="29"/>
      <c r="F12" s="29"/>
      <c r="G12" s="29"/>
      <c r="H12" s="29"/>
      <c r="I12" s="93" t="s">
        <v>194</v>
      </c>
      <c r="J12" s="219">
        <f t="shared" si="0"/>
        <v>0</v>
      </c>
      <c r="K12" s="219">
        <f t="shared" si="1"/>
        <v>0</v>
      </c>
      <c r="L12" s="219">
        <f t="shared" si="2"/>
        <v>0</v>
      </c>
      <c r="M12" s="219">
        <f t="shared" si="3"/>
        <v>0</v>
      </c>
      <c r="N12" s="219">
        <f t="shared" si="4"/>
        <v>0</v>
      </c>
      <c r="O12" s="219">
        <f t="shared" si="5"/>
        <v>0</v>
      </c>
      <c r="P12" s="220">
        <f t="shared" si="6"/>
        <v>0</v>
      </c>
    </row>
    <row r="13" spans="1:17" x14ac:dyDescent="0.25">
      <c r="A13" s="84" t="s">
        <v>189</v>
      </c>
      <c r="B13" s="84"/>
      <c r="C13" s="29"/>
      <c r="D13" s="29"/>
      <c r="E13" s="29"/>
      <c r="F13" s="29"/>
      <c r="G13" s="29"/>
      <c r="H13" s="29"/>
      <c r="I13" s="93" t="s">
        <v>195</v>
      </c>
      <c r="J13" s="219">
        <f t="shared" si="0"/>
        <v>0</v>
      </c>
      <c r="K13" s="219">
        <f t="shared" si="1"/>
        <v>0</v>
      </c>
      <c r="L13" s="219">
        <f t="shared" si="2"/>
        <v>0</v>
      </c>
      <c r="M13" s="219">
        <f t="shared" si="3"/>
        <v>0</v>
      </c>
      <c r="N13" s="219">
        <f t="shared" si="4"/>
        <v>0</v>
      </c>
      <c r="O13" s="219">
        <f t="shared" si="5"/>
        <v>0</v>
      </c>
      <c r="P13" s="220">
        <f t="shared" si="6"/>
        <v>0</v>
      </c>
    </row>
    <row r="14" spans="1:17" x14ac:dyDescent="0.25">
      <c r="A14" s="85" t="s">
        <v>190</v>
      </c>
      <c r="B14" s="89"/>
      <c r="C14" s="29"/>
      <c r="D14" s="29"/>
      <c r="E14" s="29"/>
      <c r="F14" s="29"/>
      <c r="G14" s="29"/>
      <c r="H14" s="29"/>
      <c r="I14" s="93" t="s">
        <v>196</v>
      </c>
      <c r="J14" s="219">
        <f t="shared" si="0"/>
        <v>0</v>
      </c>
      <c r="K14" s="219">
        <f t="shared" si="1"/>
        <v>0</v>
      </c>
      <c r="L14" s="219">
        <f t="shared" si="2"/>
        <v>0</v>
      </c>
      <c r="M14" s="219">
        <f t="shared" si="3"/>
        <v>0</v>
      </c>
      <c r="N14" s="219">
        <f t="shared" si="4"/>
        <v>0</v>
      </c>
      <c r="O14" s="219">
        <f t="shared" si="5"/>
        <v>0</v>
      </c>
      <c r="P14" s="220">
        <f t="shared" si="6"/>
        <v>0</v>
      </c>
    </row>
    <row r="15" spans="1:17" ht="13.8" x14ac:dyDescent="0.3">
      <c r="A15" s="86" t="s">
        <v>210</v>
      </c>
      <c r="B15" s="90"/>
      <c r="C15" s="29"/>
      <c r="D15" s="29"/>
      <c r="E15" s="29"/>
      <c r="F15" s="29"/>
      <c r="G15" s="29"/>
      <c r="H15" s="29"/>
      <c r="I15" s="93" t="s">
        <v>197</v>
      </c>
      <c r="J15" s="219">
        <f t="shared" si="0"/>
        <v>0</v>
      </c>
      <c r="K15" s="219">
        <f t="shared" si="1"/>
        <v>0</v>
      </c>
      <c r="L15" s="219">
        <f t="shared" si="2"/>
        <v>0</v>
      </c>
      <c r="M15" s="219">
        <f t="shared" si="3"/>
        <v>0</v>
      </c>
      <c r="N15" s="219">
        <f t="shared" si="4"/>
        <v>0</v>
      </c>
      <c r="O15" s="219">
        <f t="shared" si="5"/>
        <v>0</v>
      </c>
      <c r="P15" s="220">
        <f t="shared" si="6"/>
        <v>0</v>
      </c>
    </row>
    <row r="16" spans="1:17" ht="13.8" x14ac:dyDescent="0.3">
      <c r="A16" s="84" t="s">
        <v>321</v>
      </c>
      <c r="B16" s="90"/>
      <c r="C16" s="29"/>
      <c r="D16" s="29"/>
      <c r="E16" s="29"/>
      <c r="F16" s="29"/>
      <c r="G16" s="29"/>
      <c r="H16" s="29"/>
      <c r="I16" s="93" t="s">
        <v>322</v>
      </c>
      <c r="J16" s="219">
        <f t="shared" si="0"/>
        <v>0</v>
      </c>
      <c r="K16" s="219">
        <f t="shared" si="1"/>
        <v>0</v>
      </c>
      <c r="L16" s="219">
        <f t="shared" si="2"/>
        <v>0</v>
      </c>
      <c r="M16" s="219">
        <f t="shared" si="3"/>
        <v>0</v>
      </c>
      <c r="N16" s="219">
        <f t="shared" si="4"/>
        <v>0</v>
      </c>
      <c r="O16" s="219">
        <f t="shared" si="5"/>
        <v>0</v>
      </c>
      <c r="P16" s="220">
        <f t="shared" si="6"/>
        <v>0</v>
      </c>
    </row>
    <row r="17" spans="1:16" ht="13.8" x14ac:dyDescent="0.3">
      <c r="A17" s="84" t="s">
        <v>215</v>
      </c>
      <c r="B17" s="90"/>
      <c r="C17" s="29"/>
      <c r="D17" s="29"/>
      <c r="E17" s="29"/>
      <c r="F17" s="29"/>
      <c r="G17" s="29"/>
      <c r="H17" s="29"/>
      <c r="I17" s="93" t="s">
        <v>198</v>
      </c>
      <c r="J17" s="219">
        <f t="shared" si="0"/>
        <v>0</v>
      </c>
      <c r="K17" s="219">
        <f t="shared" si="1"/>
        <v>0</v>
      </c>
      <c r="L17" s="219">
        <f t="shared" si="2"/>
        <v>0</v>
      </c>
      <c r="M17" s="219">
        <f t="shared" si="3"/>
        <v>0</v>
      </c>
      <c r="N17" s="219">
        <f t="shared" si="4"/>
        <v>0</v>
      </c>
      <c r="O17" s="219">
        <f t="shared" si="5"/>
        <v>0</v>
      </c>
      <c r="P17" s="220">
        <f t="shared" si="6"/>
        <v>0</v>
      </c>
    </row>
    <row r="18" spans="1:16" ht="13.8" x14ac:dyDescent="0.3">
      <c r="A18" s="84" t="s">
        <v>211</v>
      </c>
      <c r="B18" s="90"/>
      <c r="C18" s="29"/>
      <c r="D18" s="29"/>
      <c r="E18" s="29"/>
      <c r="F18" s="29"/>
      <c r="G18" s="29"/>
      <c r="H18" s="29"/>
      <c r="I18" s="93" t="s">
        <v>199</v>
      </c>
      <c r="J18" s="219">
        <f t="shared" si="0"/>
        <v>0</v>
      </c>
      <c r="K18" s="219">
        <f t="shared" si="1"/>
        <v>0</v>
      </c>
      <c r="L18" s="219">
        <f t="shared" si="2"/>
        <v>0</v>
      </c>
      <c r="M18" s="219">
        <f t="shared" si="3"/>
        <v>0</v>
      </c>
      <c r="N18" s="219">
        <f t="shared" si="4"/>
        <v>0</v>
      </c>
      <c r="O18" s="219">
        <f t="shared" si="5"/>
        <v>0</v>
      </c>
      <c r="P18" s="220">
        <f t="shared" si="6"/>
        <v>0</v>
      </c>
    </row>
    <row r="19" spans="1:16" ht="13.8" x14ac:dyDescent="0.3">
      <c r="A19" s="84" t="s">
        <v>212</v>
      </c>
      <c r="B19" s="91"/>
      <c r="C19" s="29"/>
      <c r="D19" s="29"/>
      <c r="E19" s="29"/>
      <c r="F19" s="29"/>
      <c r="G19" s="29"/>
      <c r="H19" s="29"/>
      <c r="I19" s="93" t="s">
        <v>200</v>
      </c>
      <c r="J19" s="219">
        <f t="shared" si="0"/>
        <v>0</v>
      </c>
      <c r="K19" s="219">
        <f t="shared" si="1"/>
        <v>0</v>
      </c>
      <c r="L19" s="219">
        <f t="shared" si="2"/>
        <v>0</v>
      </c>
      <c r="M19" s="219">
        <f t="shared" si="3"/>
        <v>0</v>
      </c>
      <c r="N19" s="219">
        <f t="shared" si="4"/>
        <v>0</v>
      </c>
      <c r="O19" s="219">
        <f t="shared" si="5"/>
        <v>0</v>
      </c>
      <c r="P19" s="220">
        <f t="shared" si="6"/>
        <v>0</v>
      </c>
    </row>
    <row r="20" spans="1:16" ht="13.8" x14ac:dyDescent="0.3">
      <c r="A20" s="87" t="s">
        <v>213</v>
      </c>
      <c r="B20" s="91"/>
      <c r="C20" s="29"/>
      <c r="D20" s="29"/>
      <c r="E20" s="29"/>
      <c r="F20" s="29"/>
      <c r="G20" s="29"/>
      <c r="H20" s="29"/>
      <c r="I20" s="93" t="s">
        <v>201</v>
      </c>
      <c r="J20" s="219">
        <f t="shared" si="0"/>
        <v>0</v>
      </c>
      <c r="K20" s="219">
        <f t="shared" si="1"/>
        <v>0</v>
      </c>
      <c r="L20" s="219">
        <f t="shared" si="2"/>
        <v>0</v>
      </c>
      <c r="M20" s="219">
        <f t="shared" si="3"/>
        <v>0</v>
      </c>
      <c r="N20" s="219">
        <f t="shared" si="4"/>
        <v>0</v>
      </c>
      <c r="O20" s="219">
        <f t="shared" si="5"/>
        <v>0</v>
      </c>
      <c r="P20" s="220">
        <f t="shared" si="6"/>
        <v>0</v>
      </c>
    </row>
    <row r="21" spans="1:16" ht="13.8" x14ac:dyDescent="0.3">
      <c r="A21" s="87" t="s">
        <v>191</v>
      </c>
      <c r="B21" s="91"/>
      <c r="C21" s="29"/>
      <c r="D21" s="29"/>
      <c r="E21" s="29"/>
      <c r="F21" s="29"/>
      <c r="G21" s="29"/>
      <c r="H21" s="29"/>
      <c r="I21" s="93" t="s">
        <v>202</v>
      </c>
      <c r="J21" s="219">
        <f t="shared" si="0"/>
        <v>0</v>
      </c>
      <c r="K21" s="219">
        <f t="shared" si="1"/>
        <v>0</v>
      </c>
      <c r="L21" s="219">
        <f t="shared" si="2"/>
        <v>0</v>
      </c>
      <c r="M21" s="219">
        <f t="shared" si="3"/>
        <v>0</v>
      </c>
      <c r="N21" s="219">
        <f t="shared" si="4"/>
        <v>0</v>
      </c>
      <c r="O21" s="219">
        <f t="shared" si="5"/>
        <v>0</v>
      </c>
      <c r="P21" s="220">
        <f t="shared" si="6"/>
        <v>0</v>
      </c>
    </row>
    <row r="22" spans="1:16" ht="13.8" x14ac:dyDescent="0.3">
      <c r="A22" s="84" t="s">
        <v>214</v>
      </c>
      <c r="B22" s="91"/>
      <c r="C22" s="29"/>
      <c r="D22" s="29"/>
      <c r="E22" s="29"/>
      <c r="F22" s="29"/>
      <c r="G22" s="29"/>
      <c r="H22" s="29"/>
      <c r="I22" s="93" t="s">
        <v>203</v>
      </c>
      <c r="J22" s="219">
        <f t="shared" si="0"/>
        <v>0</v>
      </c>
      <c r="K22" s="219">
        <f t="shared" si="1"/>
        <v>0</v>
      </c>
      <c r="L22" s="219">
        <f t="shared" si="2"/>
        <v>0</v>
      </c>
      <c r="M22" s="219">
        <f t="shared" si="3"/>
        <v>0</v>
      </c>
      <c r="N22" s="219">
        <f t="shared" si="4"/>
        <v>0</v>
      </c>
      <c r="O22" s="219">
        <f t="shared" si="5"/>
        <v>0</v>
      </c>
      <c r="P22" s="220">
        <f t="shared" si="6"/>
        <v>0</v>
      </c>
    </row>
    <row r="23" spans="1:16" ht="13.8" x14ac:dyDescent="0.3">
      <c r="A23" s="84" t="s">
        <v>263</v>
      </c>
      <c r="B23" s="91"/>
      <c r="C23" s="29"/>
      <c r="D23" s="29"/>
      <c r="E23" s="29"/>
      <c r="F23" s="29"/>
      <c r="G23" s="29"/>
      <c r="H23" s="29"/>
      <c r="I23" s="93" t="s">
        <v>267</v>
      </c>
      <c r="J23" s="219">
        <f t="shared" si="0"/>
        <v>0</v>
      </c>
      <c r="K23" s="219">
        <f t="shared" si="1"/>
        <v>0</v>
      </c>
      <c r="L23" s="219">
        <f t="shared" si="2"/>
        <v>0</v>
      </c>
      <c r="M23" s="219">
        <f t="shared" si="3"/>
        <v>0</v>
      </c>
      <c r="N23" s="219">
        <f t="shared" si="4"/>
        <v>0</v>
      </c>
      <c r="O23" s="219">
        <f t="shared" si="5"/>
        <v>0</v>
      </c>
      <c r="P23" s="220">
        <f t="shared" si="6"/>
        <v>0</v>
      </c>
    </row>
    <row r="24" spans="1:16" ht="13.8" x14ac:dyDescent="0.3">
      <c r="A24" s="84" t="s">
        <v>264</v>
      </c>
      <c r="B24" s="91"/>
      <c r="C24" s="29"/>
      <c r="D24" s="29"/>
      <c r="E24" s="29"/>
      <c r="F24" s="29"/>
      <c r="G24" s="29"/>
      <c r="H24" s="29"/>
      <c r="I24" s="93" t="s">
        <v>270</v>
      </c>
      <c r="J24" s="219">
        <f t="shared" si="0"/>
        <v>0</v>
      </c>
      <c r="K24" s="219">
        <f t="shared" si="1"/>
        <v>0</v>
      </c>
      <c r="L24" s="219">
        <f t="shared" si="2"/>
        <v>0</v>
      </c>
      <c r="M24" s="219">
        <f t="shared" si="3"/>
        <v>0</v>
      </c>
      <c r="N24" s="219">
        <f t="shared" si="4"/>
        <v>0</v>
      </c>
      <c r="O24" s="219">
        <f t="shared" si="5"/>
        <v>0</v>
      </c>
      <c r="P24" s="220">
        <f t="shared" si="6"/>
        <v>0</v>
      </c>
    </row>
    <row r="25" spans="1:16" ht="13.8" x14ac:dyDescent="0.3">
      <c r="A25" s="84" t="s">
        <v>265</v>
      </c>
      <c r="B25" s="91"/>
      <c r="C25" s="29"/>
      <c r="D25" s="29"/>
      <c r="E25" s="29"/>
      <c r="F25" s="29"/>
      <c r="G25" s="29"/>
      <c r="H25" s="29"/>
      <c r="I25" s="93" t="s">
        <v>269</v>
      </c>
      <c r="J25" s="219">
        <f t="shared" si="0"/>
        <v>0</v>
      </c>
      <c r="K25" s="219">
        <f t="shared" si="1"/>
        <v>0</v>
      </c>
      <c r="L25" s="219">
        <f t="shared" si="2"/>
        <v>0</v>
      </c>
      <c r="M25" s="219">
        <f t="shared" si="3"/>
        <v>0</v>
      </c>
      <c r="N25" s="219">
        <f t="shared" si="4"/>
        <v>0</v>
      </c>
      <c r="O25" s="219">
        <f t="shared" si="5"/>
        <v>0</v>
      </c>
      <c r="P25" s="220">
        <f t="shared" si="6"/>
        <v>0</v>
      </c>
    </row>
    <row r="26" spans="1:16" ht="13.8" x14ac:dyDescent="0.3">
      <c r="A26" s="84" t="s">
        <v>266</v>
      </c>
      <c r="B26" s="91"/>
      <c r="C26" s="29"/>
      <c r="D26" s="29"/>
      <c r="E26" s="29"/>
      <c r="F26" s="29"/>
      <c r="G26" s="29"/>
      <c r="H26" s="29"/>
      <c r="I26" s="93" t="s">
        <v>268</v>
      </c>
      <c r="J26" s="219">
        <f t="shared" si="0"/>
        <v>0</v>
      </c>
      <c r="K26" s="219">
        <f t="shared" si="1"/>
        <v>0</v>
      </c>
      <c r="L26" s="219">
        <f t="shared" si="2"/>
        <v>0</v>
      </c>
      <c r="M26" s="219">
        <f t="shared" si="3"/>
        <v>0</v>
      </c>
      <c r="N26" s="219">
        <f t="shared" si="4"/>
        <v>0</v>
      </c>
      <c r="O26" s="219">
        <f t="shared" si="5"/>
        <v>0</v>
      </c>
      <c r="P26" s="220">
        <f t="shared" si="6"/>
        <v>0</v>
      </c>
    </row>
    <row r="27" spans="1:16" ht="13.8" x14ac:dyDescent="0.3">
      <c r="A27" s="84" t="s">
        <v>258</v>
      </c>
      <c r="B27" s="91"/>
      <c r="C27" s="29"/>
      <c r="D27" s="29"/>
      <c r="E27" s="29"/>
      <c r="F27" s="29"/>
      <c r="G27" s="29"/>
      <c r="H27" s="29"/>
      <c r="I27" s="93" t="s">
        <v>271</v>
      </c>
      <c r="J27" s="219">
        <f t="shared" si="0"/>
        <v>0</v>
      </c>
      <c r="K27" s="219">
        <f t="shared" si="1"/>
        <v>0</v>
      </c>
      <c r="L27" s="219">
        <f t="shared" si="2"/>
        <v>0</v>
      </c>
      <c r="M27" s="219">
        <f t="shared" si="3"/>
        <v>0</v>
      </c>
      <c r="N27" s="219">
        <f t="shared" si="4"/>
        <v>0</v>
      </c>
      <c r="O27" s="219">
        <f t="shared" si="5"/>
        <v>0</v>
      </c>
      <c r="P27" s="220">
        <f t="shared" si="6"/>
        <v>0</v>
      </c>
    </row>
    <row r="28" spans="1:16" x14ac:dyDescent="0.25">
      <c r="A28" s="591" t="s">
        <v>381</v>
      </c>
      <c r="B28" s="592"/>
      <c r="C28" s="29"/>
      <c r="D28" s="29"/>
      <c r="E28" s="29"/>
      <c r="F28" s="29"/>
      <c r="G28" s="29"/>
      <c r="H28" s="29"/>
      <c r="I28" s="361" t="s">
        <v>334</v>
      </c>
      <c r="J28" s="219">
        <f t="shared" si="0"/>
        <v>0</v>
      </c>
      <c r="K28" s="219">
        <f t="shared" si="1"/>
        <v>0</v>
      </c>
      <c r="L28" s="219">
        <f t="shared" si="2"/>
        <v>0</v>
      </c>
      <c r="M28" s="219">
        <f t="shared" si="3"/>
        <v>0</v>
      </c>
      <c r="N28" s="219">
        <f t="shared" si="4"/>
        <v>0</v>
      </c>
      <c r="O28" s="219">
        <f t="shared" si="5"/>
        <v>0</v>
      </c>
      <c r="P28" s="220">
        <f t="shared" si="6"/>
        <v>0</v>
      </c>
    </row>
    <row r="29" spans="1:16" ht="27" customHeight="1" x14ac:dyDescent="0.25">
      <c r="A29" s="591" t="s">
        <v>392</v>
      </c>
      <c r="B29" s="592"/>
      <c r="C29" s="29"/>
      <c r="D29" s="29"/>
      <c r="E29" s="29"/>
      <c r="F29" s="29"/>
      <c r="G29" s="29"/>
      <c r="H29" s="29"/>
      <c r="I29" s="362" t="s">
        <v>335</v>
      </c>
      <c r="J29" s="219">
        <f t="shared" si="0"/>
        <v>0</v>
      </c>
      <c r="K29" s="219">
        <f t="shared" si="1"/>
        <v>0</v>
      </c>
      <c r="L29" s="219">
        <f t="shared" si="2"/>
        <v>0</v>
      </c>
      <c r="M29" s="219">
        <f t="shared" si="3"/>
        <v>0</v>
      </c>
      <c r="N29" s="219">
        <f t="shared" si="4"/>
        <v>0</v>
      </c>
      <c r="O29" s="219">
        <f t="shared" si="5"/>
        <v>0</v>
      </c>
      <c r="P29" s="220">
        <f t="shared" si="6"/>
        <v>0</v>
      </c>
    </row>
    <row r="30" spans="1:16" ht="27" customHeight="1" x14ac:dyDescent="0.25">
      <c r="A30" s="591" t="s">
        <v>391</v>
      </c>
      <c r="B30" s="592"/>
      <c r="C30" s="29"/>
      <c r="D30" s="29"/>
      <c r="E30" s="29"/>
      <c r="F30" s="29"/>
      <c r="G30" s="29"/>
      <c r="H30" s="29"/>
      <c r="I30" s="362" t="s">
        <v>336</v>
      </c>
      <c r="J30" s="219">
        <f t="shared" si="0"/>
        <v>0</v>
      </c>
      <c r="K30" s="219">
        <f t="shared" si="1"/>
        <v>0</v>
      </c>
      <c r="L30" s="219">
        <f t="shared" si="2"/>
        <v>0</v>
      </c>
      <c r="M30" s="219">
        <f t="shared" si="3"/>
        <v>0</v>
      </c>
      <c r="N30" s="219">
        <f t="shared" si="4"/>
        <v>0</v>
      </c>
      <c r="O30" s="219">
        <f t="shared" si="5"/>
        <v>0</v>
      </c>
      <c r="P30" s="220">
        <f t="shared" si="6"/>
        <v>0</v>
      </c>
    </row>
    <row r="31" spans="1:16" ht="13.8" x14ac:dyDescent="0.3">
      <c r="A31" s="84" t="s">
        <v>324</v>
      </c>
      <c r="B31" s="91"/>
      <c r="C31" s="29"/>
      <c r="D31" s="29"/>
      <c r="E31" s="29"/>
      <c r="F31" s="29"/>
      <c r="G31" s="29"/>
      <c r="H31" s="29"/>
      <c r="I31" s="347" t="s">
        <v>323</v>
      </c>
      <c r="J31" s="219">
        <f t="shared" si="0"/>
        <v>0</v>
      </c>
      <c r="K31" s="219">
        <f t="shared" si="1"/>
        <v>0</v>
      </c>
      <c r="L31" s="219">
        <f t="shared" si="2"/>
        <v>0</v>
      </c>
      <c r="M31" s="219">
        <f t="shared" si="3"/>
        <v>0</v>
      </c>
      <c r="N31" s="219">
        <f t="shared" si="4"/>
        <v>0</v>
      </c>
      <c r="O31" s="219">
        <f t="shared" si="5"/>
        <v>0</v>
      </c>
      <c r="P31" s="220">
        <f t="shared" si="6"/>
        <v>0</v>
      </c>
    </row>
    <row r="32" spans="1:16" ht="13.8" x14ac:dyDescent="0.3">
      <c r="A32" s="84" t="s">
        <v>272</v>
      </c>
      <c r="B32" s="91"/>
      <c r="C32" s="29"/>
      <c r="D32" s="29"/>
      <c r="E32" s="29"/>
      <c r="F32" s="29"/>
      <c r="G32" s="29"/>
      <c r="H32" s="29"/>
      <c r="I32" s="93" t="s">
        <v>273</v>
      </c>
      <c r="J32" s="219">
        <f t="shared" si="0"/>
        <v>0</v>
      </c>
      <c r="K32" s="219">
        <f t="shared" si="1"/>
        <v>0</v>
      </c>
      <c r="L32" s="219">
        <f t="shared" si="2"/>
        <v>0</v>
      </c>
      <c r="M32" s="219">
        <f t="shared" si="3"/>
        <v>0</v>
      </c>
      <c r="N32" s="219">
        <f t="shared" si="4"/>
        <v>0</v>
      </c>
      <c r="O32" s="219">
        <f t="shared" si="5"/>
        <v>0</v>
      </c>
      <c r="P32" s="220">
        <f t="shared" si="6"/>
        <v>0</v>
      </c>
    </row>
    <row r="33" spans="1:17" ht="13.8" x14ac:dyDescent="0.3">
      <c r="A33" s="84" t="s">
        <v>274</v>
      </c>
      <c r="B33" s="91"/>
      <c r="C33" s="29"/>
      <c r="D33" s="29"/>
      <c r="E33" s="29"/>
      <c r="F33" s="29"/>
      <c r="G33" s="29"/>
      <c r="H33" s="29"/>
      <c r="I33" s="93" t="s">
        <v>275</v>
      </c>
      <c r="J33" s="219">
        <f t="shared" si="0"/>
        <v>0</v>
      </c>
      <c r="K33" s="219">
        <f t="shared" si="1"/>
        <v>0</v>
      </c>
      <c r="L33" s="219">
        <f t="shared" si="2"/>
        <v>0</v>
      </c>
      <c r="M33" s="219">
        <f t="shared" si="3"/>
        <v>0</v>
      </c>
      <c r="N33" s="219">
        <f t="shared" si="4"/>
        <v>0</v>
      </c>
      <c r="O33" s="219">
        <f t="shared" si="5"/>
        <v>0</v>
      </c>
      <c r="P33" s="220">
        <f t="shared" si="6"/>
        <v>0</v>
      </c>
    </row>
    <row r="34" spans="1:17" ht="13.8" x14ac:dyDescent="0.3">
      <c r="A34" s="84" t="s">
        <v>276</v>
      </c>
      <c r="B34" s="91"/>
      <c r="C34" s="29"/>
      <c r="D34" s="29"/>
      <c r="E34" s="29"/>
      <c r="F34" s="29"/>
      <c r="G34" s="29"/>
      <c r="H34" s="29"/>
      <c r="I34" s="93" t="s">
        <v>277</v>
      </c>
      <c r="J34" s="219">
        <f t="shared" si="0"/>
        <v>0</v>
      </c>
      <c r="K34" s="219">
        <f t="shared" si="1"/>
        <v>0</v>
      </c>
      <c r="L34" s="219">
        <f t="shared" si="2"/>
        <v>0</v>
      </c>
      <c r="M34" s="219">
        <f t="shared" si="3"/>
        <v>0</v>
      </c>
      <c r="N34" s="219">
        <f t="shared" si="4"/>
        <v>0</v>
      </c>
      <c r="O34" s="219">
        <f t="shared" si="5"/>
        <v>0</v>
      </c>
      <c r="P34" s="220">
        <f t="shared" si="6"/>
        <v>0</v>
      </c>
    </row>
    <row r="35" spans="1:17" ht="13.8" x14ac:dyDescent="0.3">
      <c r="A35" s="84" t="s">
        <v>278</v>
      </c>
      <c r="B35" s="91"/>
      <c r="C35" s="29"/>
      <c r="D35" s="29"/>
      <c r="E35" s="29"/>
      <c r="F35" s="29"/>
      <c r="G35" s="29"/>
      <c r="H35" s="29"/>
      <c r="I35" s="93" t="s">
        <v>279</v>
      </c>
      <c r="J35" s="219">
        <f t="shared" si="0"/>
        <v>0</v>
      </c>
      <c r="K35" s="219">
        <f t="shared" si="1"/>
        <v>0</v>
      </c>
      <c r="L35" s="219">
        <f t="shared" si="2"/>
        <v>0</v>
      </c>
      <c r="M35" s="219">
        <f t="shared" si="3"/>
        <v>0</v>
      </c>
      <c r="N35" s="219">
        <f t="shared" si="4"/>
        <v>0</v>
      </c>
      <c r="O35" s="219">
        <f t="shared" si="5"/>
        <v>0</v>
      </c>
      <c r="P35" s="220">
        <f t="shared" si="6"/>
        <v>0</v>
      </c>
    </row>
    <row r="36" spans="1:17" ht="13.8" x14ac:dyDescent="0.3">
      <c r="A36" s="84" t="s">
        <v>337</v>
      </c>
      <c r="B36" s="91"/>
      <c r="C36" s="29"/>
      <c r="D36" s="29"/>
      <c r="E36" s="29"/>
      <c r="F36" s="29"/>
      <c r="G36" s="29"/>
      <c r="H36" s="29"/>
      <c r="I36" s="363" t="s">
        <v>338</v>
      </c>
      <c r="J36" s="364">
        <f t="shared" ref="J36:J41" si="7">SUM($C$59*C36)</f>
        <v>0</v>
      </c>
      <c r="K36" s="364">
        <f t="shared" ref="K36:K41" si="8">SUM($C$60*D36)</f>
        <v>0</v>
      </c>
      <c r="L36" s="364">
        <f t="shared" ref="L36:L41" si="9">SUM($C$61*E36)</f>
        <v>0</v>
      </c>
      <c r="M36" s="364">
        <f t="shared" ref="M36:M41" si="10">SUM($C$62*F36)</f>
        <v>0</v>
      </c>
      <c r="N36" s="364">
        <f t="shared" ref="N36:N41" si="11">SUM($C$63*G36)</f>
        <v>0</v>
      </c>
      <c r="O36" s="364">
        <f t="shared" ref="O36:O41" si="12">SUM($C$64*H36)</f>
        <v>0</v>
      </c>
      <c r="P36" s="220">
        <f t="shared" si="6"/>
        <v>0</v>
      </c>
    </row>
    <row r="37" spans="1:17" ht="13.8" x14ac:dyDescent="0.3">
      <c r="A37" s="84" t="s">
        <v>280</v>
      </c>
      <c r="B37" s="91"/>
      <c r="C37" s="29"/>
      <c r="D37" s="29"/>
      <c r="E37" s="29"/>
      <c r="F37" s="29"/>
      <c r="G37" s="29"/>
      <c r="H37" s="29"/>
      <c r="I37" s="93" t="s">
        <v>281</v>
      </c>
      <c r="J37" s="219">
        <f t="shared" si="7"/>
        <v>0</v>
      </c>
      <c r="K37" s="219">
        <f t="shared" si="8"/>
        <v>0</v>
      </c>
      <c r="L37" s="219">
        <f t="shared" si="9"/>
        <v>0</v>
      </c>
      <c r="M37" s="219">
        <f t="shared" si="10"/>
        <v>0</v>
      </c>
      <c r="N37" s="219">
        <f t="shared" si="11"/>
        <v>0</v>
      </c>
      <c r="O37" s="219">
        <f t="shared" si="12"/>
        <v>0</v>
      </c>
      <c r="P37" s="220">
        <f t="shared" si="6"/>
        <v>0</v>
      </c>
    </row>
    <row r="38" spans="1:17" ht="13.8" x14ac:dyDescent="0.3">
      <c r="A38" s="84" t="s">
        <v>282</v>
      </c>
      <c r="B38" s="91"/>
      <c r="C38" s="29"/>
      <c r="D38" s="29"/>
      <c r="E38" s="29"/>
      <c r="F38" s="29"/>
      <c r="G38" s="29"/>
      <c r="H38" s="29"/>
      <c r="I38" s="93" t="s">
        <v>283</v>
      </c>
      <c r="J38" s="219">
        <f t="shared" si="7"/>
        <v>0</v>
      </c>
      <c r="K38" s="219">
        <f t="shared" si="8"/>
        <v>0</v>
      </c>
      <c r="L38" s="219">
        <f t="shared" si="9"/>
        <v>0</v>
      </c>
      <c r="M38" s="219">
        <f t="shared" si="10"/>
        <v>0</v>
      </c>
      <c r="N38" s="219">
        <f t="shared" si="11"/>
        <v>0</v>
      </c>
      <c r="O38" s="219">
        <f t="shared" si="12"/>
        <v>0</v>
      </c>
      <c r="P38" s="220">
        <f t="shared" si="6"/>
        <v>0</v>
      </c>
    </row>
    <row r="39" spans="1:17" ht="13.8" x14ac:dyDescent="0.3">
      <c r="A39" s="84" t="s">
        <v>390</v>
      </c>
      <c r="B39" s="91"/>
      <c r="C39" s="29"/>
      <c r="D39" s="29"/>
      <c r="E39" s="29"/>
      <c r="F39" s="29"/>
      <c r="G39" s="29"/>
      <c r="H39" s="29"/>
      <c r="I39" s="93" t="s">
        <v>318</v>
      </c>
      <c r="J39" s="219">
        <f t="shared" si="7"/>
        <v>0</v>
      </c>
      <c r="K39" s="219">
        <f t="shared" si="8"/>
        <v>0</v>
      </c>
      <c r="L39" s="219">
        <f t="shared" si="9"/>
        <v>0</v>
      </c>
      <c r="M39" s="219">
        <f t="shared" si="10"/>
        <v>0</v>
      </c>
      <c r="N39" s="219">
        <f t="shared" si="11"/>
        <v>0</v>
      </c>
      <c r="O39" s="219">
        <f t="shared" si="12"/>
        <v>0</v>
      </c>
      <c r="P39" s="220">
        <f t="shared" si="6"/>
        <v>0</v>
      </c>
    </row>
    <row r="40" spans="1:17" ht="13.8" x14ac:dyDescent="0.3">
      <c r="A40" s="84" t="s">
        <v>389</v>
      </c>
      <c r="B40" s="91"/>
      <c r="C40" s="29"/>
      <c r="D40" s="29"/>
      <c r="E40" s="29"/>
      <c r="F40" s="29"/>
      <c r="G40" s="29"/>
      <c r="H40" s="29"/>
      <c r="I40" s="93" t="s">
        <v>339</v>
      </c>
      <c r="J40" s="219">
        <f t="shared" si="7"/>
        <v>0</v>
      </c>
      <c r="K40" s="219">
        <f t="shared" si="8"/>
        <v>0</v>
      </c>
      <c r="L40" s="219">
        <f t="shared" si="9"/>
        <v>0</v>
      </c>
      <c r="M40" s="219">
        <f t="shared" si="10"/>
        <v>0</v>
      </c>
      <c r="N40" s="219">
        <f t="shared" si="11"/>
        <v>0</v>
      </c>
      <c r="O40" s="219">
        <f t="shared" si="12"/>
        <v>0</v>
      </c>
      <c r="P40" s="220">
        <f t="shared" si="6"/>
        <v>0</v>
      </c>
    </row>
    <row r="41" spans="1:17" ht="13.8" x14ac:dyDescent="0.3">
      <c r="A41" s="84" t="s">
        <v>388</v>
      </c>
      <c r="B41" s="91"/>
      <c r="C41" s="29"/>
      <c r="D41" s="29"/>
      <c r="E41" s="29"/>
      <c r="F41" s="29"/>
      <c r="G41" s="29"/>
      <c r="H41" s="29"/>
      <c r="I41" s="93" t="s">
        <v>319</v>
      </c>
      <c r="J41" s="219">
        <f t="shared" si="7"/>
        <v>0</v>
      </c>
      <c r="K41" s="219">
        <f t="shared" si="8"/>
        <v>0</v>
      </c>
      <c r="L41" s="219">
        <f t="shared" si="9"/>
        <v>0</v>
      </c>
      <c r="M41" s="219">
        <f t="shared" si="10"/>
        <v>0</v>
      </c>
      <c r="N41" s="219">
        <f t="shared" si="11"/>
        <v>0</v>
      </c>
      <c r="O41" s="219">
        <f t="shared" si="12"/>
        <v>0</v>
      </c>
      <c r="P41" s="220">
        <f t="shared" si="6"/>
        <v>0</v>
      </c>
    </row>
    <row r="42" spans="1:17" ht="13.8" x14ac:dyDescent="0.3">
      <c r="A42" s="84" t="s">
        <v>387</v>
      </c>
      <c r="B42" s="91"/>
      <c r="C42" s="29"/>
      <c r="D42" s="29"/>
      <c r="E42" s="29"/>
      <c r="F42" s="29"/>
      <c r="G42" s="29"/>
      <c r="H42" s="29"/>
      <c r="I42" s="93" t="s">
        <v>340</v>
      </c>
      <c r="J42" s="364">
        <f t="shared" ref="J42" si="13">SUM($C$59*C42)</f>
        <v>0</v>
      </c>
      <c r="K42" s="364">
        <f t="shared" ref="K42" si="14">SUM($C$60*D42)</f>
        <v>0</v>
      </c>
      <c r="L42" s="364">
        <f t="shared" ref="L42" si="15">SUM($C$61*E42)</f>
        <v>0</v>
      </c>
      <c r="M42" s="364">
        <f t="shared" ref="M42" si="16">SUM($C$62*F42)</f>
        <v>0</v>
      </c>
      <c r="N42" s="364">
        <f t="shared" ref="N42" si="17">SUM($C$63*G42)</f>
        <v>0</v>
      </c>
      <c r="O42" s="364">
        <f t="shared" ref="O42" si="18">SUM($C$64*H42)</f>
        <v>0</v>
      </c>
      <c r="P42" s="220">
        <f t="shared" si="6"/>
        <v>0</v>
      </c>
    </row>
    <row r="43" spans="1:17" ht="15.6" x14ac:dyDescent="0.3">
      <c r="A43" s="221" t="s">
        <v>185</v>
      </c>
      <c r="B43" s="26"/>
      <c r="C43" s="348">
        <f>SUM(C10:C42)</f>
        <v>0</v>
      </c>
      <c r="D43" s="348">
        <f t="shared" ref="D43:H43" si="19">SUM(D10:D42)</f>
        <v>0</v>
      </c>
      <c r="E43" s="348">
        <f t="shared" si="19"/>
        <v>0</v>
      </c>
      <c r="F43" s="348">
        <f t="shared" si="19"/>
        <v>0</v>
      </c>
      <c r="G43" s="348">
        <f t="shared" si="19"/>
        <v>0</v>
      </c>
      <c r="H43" s="348">
        <f t="shared" si="19"/>
        <v>0</v>
      </c>
      <c r="I43" s="217"/>
      <c r="J43" s="30">
        <f>SUM(J10:J42)</f>
        <v>0</v>
      </c>
      <c r="K43" s="480">
        <f t="shared" ref="K43:P43" si="20">SUM(K10:K42)</f>
        <v>0</v>
      </c>
      <c r="L43" s="480">
        <f t="shared" si="20"/>
        <v>0</v>
      </c>
      <c r="M43" s="30">
        <f t="shared" si="20"/>
        <v>0</v>
      </c>
      <c r="N43" s="480">
        <f t="shared" si="20"/>
        <v>0</v>
      </c>
      <c r="O43" s="30">
        <f t="shared" si="20"/>
        <v>0</v>
      </c>
      <c r="P43" s="30">
        <f t="shared" si="20"/>
        <v>0</v>
      </c>
    </row>
    <row r="44" spans="1:17" ht="18" x14ac:dyDescent="0.35">
      <c r="A44" s="221"/>
      <c r="B44" s="26"/>
      <c r="C44" s="27" t="s">
        <v>136</v>
      </c>
      <c r="D44" s="27" t="s">
        <v>136</v>
      </c>
      <c r="E44" s="27" t="s">
        <v>136</v>
      </c>
      <c r="F44" s="27" t="s">
        <v>136</v>
      </c>
      <c r="G44" s="27" t="s">
        <v>136</v>
      </c>
      <c r="H44" s="27" t="s">
        <v>136</v>
      </c>
      <c r="I44" s="217"/>
      <c r="J44" s="215"/>
      <c r="K44" s="304"/>
      <c r="L44" s="304"/>
      <c r="M44" s="304"/>
      <c r="N44" s="304"/>
      <c r="O44" s="215"/>
      <c r="P44" s="126"/>
      <c r="Q44" s="216"/>
    </row>
    <row r="45" spans="1:17" ht="15.6" x14ac:dyDescent="0.3">
      <c r="A45" s="222" t="s">
        <v>184</v>
      </c>
      <c r="B45" s="28"/>
      <c r="C45" s="94"/>
      <c r="D45" s="94"/>
      <c r="E45" s="94"/>
      <c r="F45" s="94"/>
      <c r="G45" s="94"/>
      <c r="H45" s="94"/>
      <c r="I45" s="217"/>
      <c r="J45" s="215"/>
      <c r="K45" s="483" t="s">
        <v>380</v>
      </c>
      <c r="L45" s="304"/>
      <c r="M45" s="304"/>
      <c r="N45" s="304"/>
      <c r="O45" s="215"/>
      <c r="P45" s="126"/>
      <c r="Q45" s="216"/>
    </row>
    <row r="46" spans="1:17" ht="15.6" x14ac:dyDescent="0.3">
      <c r="A46" s="222"/>
      <c r="B46" s="28"/>
      <c r="C46" s="76"/>
      <c r="D46" s="76"/>
      <c r="E46" s="76"/>
      <c r="F46" s="217"/>
      <c r="G46" s="215"/>
      <c r="H46" s="304"/>
      <c r="I46" s="304"/>
      <c r="J46" s="216"/>
    </row>
    <row r="47" spans="1:17" ht="15.6" x14ac:dyDescent="0.3">
      <c r="A47" s="222"/>
      <c r="B47" s="28"/>
      <c r="C47" s="76"/>
      <c r="D47" s="76"/>
      <c r="E47" s="76"/>
      <c r="F47" s="217"/>
      <c r="G47" s="215"/>
      <c r="H47" s="304"/>
      <c r="I47" s="304"/>
      <c r="J47" s="216"/>
    </row>
    <row r="48" spans="1:17" ht="15.75" customHeight="1" thickBot="1" x14ac:dyDescent="0.3">
      <c r="A48" s="216"/>
      <c r="B48" s="216"/>
      <c r="C48" s="216"/>
      <c r="D48" s="216"/>
      <c r="E48" s="216"/>
      <c r="F48" s="216"/>
      <c r="G48" s="216"/>
      <c r="H48" s="223"/>
      <c r="I48" s="223"/>
      <c r="J48" s="122"/>
    </row>
    <row r="49" spans="1:10" ht="48" customHeight="1" thickBot="1" x14ac:dyDescent="0.35">
      <c r="A49" s="224" t="s">
        <v>141</v>
      </c>
      <c r="B49" s="225" t="s">
        <v>230</v>
      </c>
      <c r="C49" s="226" t="s">
        <v>231</v>
      </c>
      <c r="D49" s="226" t="s">
        <v>232</v>
      </c>
      <c r="E49" s="227" t="s">
        <v>225</v>
      </c>
      <c r="F49" s="122"/>
      <c r="G49" s="127"/>
      <c r="H49" s="122"/>
      <c r="I49" s="122"/>
      <c r="J49" s="122"/>
    </row>
    <row r="50" spans="1:10" x14ac:dyDescent="0.25">
      <c r="A50" s="228" t="s">
        <v>87</v>
      </c>
      <c r="B50" s="31">
        <f>$C$43-$C$11-$C$15</f>
        <v>0</v>
      </c>
      <c r="C50" s="32">
        <f>$C$11</f>
        <v>0</v>
      </c>
      <c r="D50" s="32">
        <f>$C$15</f>
        <v>0</v>
      </c>
      <c r="E50" s="229">
        <f>SUM(B50+C50+D50)</f>
        <v>0</v>
      </c>
      <c r="F50" s="122"/>
      <c r="G50" s="122"/>
      <c r="H50" s="122"/>
      <c r="I50" s="122"/>
      <c r="J50" s="122"/>
    </row>
    <row r="51" spans="1:10" x14ac:dyDescent="0.25">
      <c r="A51" s="228" t="s">
        <v>299</v>
      </c>
      <c r="B51" s="31">
        <f>$D$43-$D$11-$D$15</f>
        <v>0</v>
      </c>
      <c r="C51" s="32">
        <f>$D$11</f>
        <v>0</v>
      </c>
      <c r="D51" s="32">
        <f>$D$15</f>
        <v>0</v>
      </c>
      <c r="E51" s="229">
        <f t="shared" ref="E51:E55" si="21">SUM(B51+C51+D51)</f>
        <v>0</v>
      </c>
      <c r="F51" s="122"/>
      <c r="G51" s="122"/>
      <c r="H51" s="122"/>
      <c r="I51" s="122"/>
      <c r="J51" s="122"/>
    </row>
    <row r="52" spans="1:10" x14ac:dyDescent="0.25">
      <c r="A52" s="228" t="s">
        <v>300</v>
      </c>
      <c r="B52" s="31">
        <f>$E$43-$E$11-$E$15</f>
        <v>0</v>
      </c>
      <c r="C52" s="32">
        <f>$E$11</f>
        <v>0</v>
      </c>
      <c r="D52" s="32">
        <f>$E$15</f>
        <v>0</v>
      </c>
      <c r="E52" s="229">
        <f t="shared" si="21"/>
        <v>0</v>
      </c>
      <c r="F52" s="122"/>
      <c r="G52" s="122"/>
      <c r="H52" s="122"/>
      <c r="I52" s="122"/>
      <c r="J52" s="122"/>
    </row>
    <row r="53" spans="1:10" x14ac:dyDescent="0.25">
      <c r="A53" s="228" t="s">
        <v>301</v>
      </c>
      <c r="B53" s="31">
        <f>$F$43-$F$11-$F$15</f>
        <v>0</v>
      </c>
      <c r="C53" s="32">
        <f>$F$11</f>
        <v>0</v>
      </c>
      <c r="D53" s="32">
        <f>$F$15</f>
        <v>0</v>
      </c>
      <c r="E53" s="229">
        <f t="shared" si="21"/>
        <v>0</v>
      </c>
      <c r="F53" s="122"/>
      <c r="G53" s="122"/>
      <c r="H53" s="122"/>
      <c r="I53" s="122"/>
      <c r="J53" s="122"/>
    </row>
    <row r="54" spans="1:10" x14ac:dyDescent="0.25">
      <c r="A54" s="230" t="s">
        <v>88</v>
      </c>
      <c r="B54" s="31">
        <f>$G$43-$G$11-$G$15</f>
        <v>0</v>
      </c>
      <c r="C54" s="32">
        <f>$G$11</f>
        <v>0</v>
      </c>
      <c r="D54" s="32">
        <f>$G$15</f>
        <v>0</v>
      </c>
      <c r="E54" s="229">
        <f t="shared" si="21"/>
        <v>0</v>
      </c>
      <c r="F54" s="122"/>
      <c r="G54" s="122"/>
      <c r="H54" s="122"/>
      <c r="I54" s="122"/>
      <c r="J54" s="122"/>
    </row>
    <row r="55" spans="1:10" x14ac:dyDescent="0.25">
      <c r="A55" s="231" t="s">
        <v>89</v>
      </c>
      <c r="B55" s="31">
        <f>$H$43-$H$11-$H$15</f>
        <v>0</v>
      </c>
      <c r="C55" s="32">
        <f>$H$11</f>
        <v>0</v>
      </c>
      <c r="D55" s="32">
        <f>$H$15</f>
        <v>0</v>
      </c>
      <c r="E55" s="229">
        <f t="shared" si="21"/>
        <v>0</v>
      </c>
      <c r="F55" s="122"/>
      <c r="G55" s="122"/>
      <c r="H55" s="122"/>
      <c r="I55" s="122"/>
      <c r="J55" s="122"/>
    </row>
    <row r="56" spans="1:10" x14ac:dyDescent="0.25">
      <c r="A56" s="232" t="s">
        <v>117</v>
      </c>
      <c r="B56" s="33">
        <f>SUM(B50:B55)</f>
        <v>0</v>
      </c>
      <c r="C56" s="33">
        <f>SUM(C50:C55)</f>
        <v>0</v>
      </c>
      <c r="D56" s="33">
        <f>SUM(D50:D55)</f>
        <v>0</v>
      </c>
      <c r="E56" s="33">
        <f>SUM(E50:E55)</f>
        <v>0</v>
      </c>
      <c r="F56" s="122"/>
      <c r="G56" s="127"/>
      <c r="H56" s="122"/>
      <c r="I56" s="122"/>
      <c r="J56" s="122"/>
    </row>
    <row r="57" spans="1:10" ht="13.8" thickBot="1" x14ac:dyDescent="0.3">
      <c r="A57" s="327"/>
      <c r="B57" s="327"/>
      <c r="C57" s="327"/>
      <c r="D57" s="213"/>
      <c r="E57" s="216"/>
      <c r="F57" s="213"/>
      <c r="G57" s="216"/>
      <c r="H57" s="216"/>
      <c r="I57" s="216"/>
      <c r="J57" s="216"/>
    </row>
    <row r="58" spans="1:10" ht="31.2" thickBot="1" x14ac:dyDescent="0.35">
      <c r="A58" s="328" t="s">
        <v>85</v>
      </c>
      <c r="B58" s="329" t="s">
        <v>315</v>
      </c>
      <c r="C58" s="330" t="s">
        <v>86</v>
      </c>
      <c r="D58" s="127"/>
      <c r="E58" s="233" t="s">
        <v>91</v>
      </c>
      <c r="F58" s="299"/>
      <c r="G58" s="234" t="s">
        <v>92</v>
      </c>
      <c r="H58" s="210"/>
      <c r="I58" s="210"/>
      <c r="J58" s="4"/>
    </row>
    <row r="59" spans="1:10" ht="15.6" thickTop="1" x14ac:dyDescent="0.25">
      <c r="A59" s="320" t="s">
        <v>87</v>
      </c>
      <c r="B59" s="359">
        <v>13.11</v>
      </c>
      <c r="C59" s="321">
        <f>SUM(B59)</f>
        <v>13.11</v>
      </c>
      <c r="D59" s="235"/>
      <c r="E59" s="236">
        <f>E50*$B$59</f>
        <v>0</v>
      </c>
      <c r="F59" s="300"/>
      <c r="G59" s="237">
        <f>SUM(E59)</f>
        <v>0</v>
      </c>
      <c r="H59" s="216"/>
      <c r="I59" s="216"/>
      <c r="J59" s="5"/>
    </row>
    <row r="60" spans="1:10" ht="15" x14ac:dyDescent="0.25">
      <c r="A60" s="322" t="s">
        <v>299</v>
      </c>
      <c r="B60" s="360">
        <v>20.18</v>
      </c>
      <c r="C60" s="323">
        <f t="shared" ref="C60:C64" si="22">SUM(B60)</f>
        <v>20.18</v>
      </c>
      <c r="D60" s="235"/>
      <c r="E60" s="236">
        <f>E51*$B$60</f>
        <v>0</v>
      </c>
      <c r="F60" s="300"/>
      <c r="G60" s="237">
        <f t="shared" ref="G60:G64" si="23">SUM(E60)</f>
        <v>0</v>
      </c>
      <c r="H60" s="216"/>
      <c r="I60" s="216"/>
      <c r="J60" s="5"/>
    </row>
    <row r="61" spans="1:10" ht="15" x14ac:dyDescent="0.25">
      <c r="A61" s="322" t="s">
        <v>300</v>
      </c>
      <c r="B61" s="360">
        <v>10.47</v>
      </c>
      <c r="C61" s="323">
        <f t="shared" si="22"/>
        <v>10.47</v>
      </c>
      <c r="D61" s="235"/>
      <c r="E61" s="236">
        <f>E52*$B$61</f>
        <v>0</v>
      </c>
      <c r="F61" s="300"/>
      <c r="G61" s="237">
        <f t="shared" si="23"/>
        <v>0</v>
      </c>
      <c r="H61" s="216"/>
      <c r="I61" s="216"/>
      <c r="J61" s="5"/>
    </row>
    <row r="62" spans="1:10" ht="15" x14ac:dyDescent="0.25">
      <c r="A62" s="322" t="s">
        <v>301</v>
      </c>
      <c r="B62" s="360">
        <v>150</v>
      </c>
      <c r="C62" s="323">
        <f t="shared" si="22"/>
        <v>150</v>
      </c>
      <c r="D62" s="235"/>
      <c r="E62" s="236">
        <f>E53*$B$62</f>
        <v>0</v>
      </c>
      <c r="F62" s="300"/>
      <c r="G62" s="237">
        <f t="shared" si="23"/>
        <v>0</v>
      </c>
      <c r="H62" s="216"/>
      <c r="I62" s="216"/>
      <c r="J62" s="5"/>
    </row>
    <row r="63" spans="1:10" x14ac:dyDescent="0.25">
      <c r="A63" s="324" t="s">
        <v>88</v>
      </c>
      <c r="B63" s="360">
        <v>15.37</v>
      </c>
      <c r="C63" s="323">
        <f t="shared" si="22"/>
        <v>15.37</v>
      </c>
      <c r="D63" s="21"/>
      <c r="E63" s="236">
        <f>E54*$B$63</f>
        <v>0</v>
      </c>
      <c r="F63" s="301"/>
      <c r="G63" s="237">
        <f t="shared" si="23"/>
        <v>0</v>
      </c>
      <c r="H63" s="216"/>
      <c r="I63" s="216"/>
      <c r="J63" s="5"/>
    </row>
    <row r="64" spans="1:10" x14ac:dyDescent="0.25">
      <c r="A64" s="324" t="s">
        <v>89</v>
      </c>
      <c r="B64" s="360">
        <v>3.43</v>
      </c>
      <c r="C64" s="323">
        <f t="shared" si="22"/>
        <v>3.43</v>
      </c>
      <c r="D64" s="21"/>
      <c r="E64" s="236">
        <f>E55*$B$64</f>
        <v>0</v>
      </c>
      <c r="F64" s="326"/>
      <c r="G64" s="237">
        <f t="shared" si="23"/>
        <v>0</v>
      </c>
      <c r="H64" s="216"/>
      <c r="I64" s="216"/>
      <c r="J64" s="5"/>
    </row>
    <row r="65" spans="1:10" x14ac:dyDescent="0.25">
      <c r="A65" s="341" t="s">
        <v>314</v>
      </c>
      <c r="B65" s="325"/>
      <c r="C65" s="21"/>
      <c r="D65" s="21"/>
      <c r="E65" s="331"/>
      <c r="F65" s="326"/>
      <c r="G65" s="332"/>
      <c r="H65" s="216"/>
      <c r="I65" s="216"/>
      <c r="J65" s="5"/>
    </row>
    <row r="66" spans="1:10" x14ac:dyDescent="0.25">
      <c r="A66" s="122"/>
      <c r="B66" s="122"/>
      <c r="C66" s="122"/>
      <c r="D66" s="122"/>
      <c r="E66" s="298">
        <f>SUM(E59:E64)</f>
        <v>0</v>
      </c>
      <c r="F66" s="302"/>
      <c r="G66" s="238">
        <f>SUM(G59:G64)</f>
        <v>0</v>
      </c>
      <c r="J66" s="122"/>
    </row>
    <row r="67" spans="1:10" x14ac:dyDescent="0.25">
      <c r="A67" s="213"/>
      <c r="B67" s="216"/>
      <c r="C67" s="216"/>
      <c r="D67" s="239" t="s">
        <v>228</v>
      </c>
      <c r="E67" s="349">
        <f>+Comparison!C28+Comparison!C29</f>
        <v>0</v>
      </c>
      <c r="F67" s="350"/>
      <c r="G67" s="351">
        <f>SUM(E67)</f>
        <v>0</v>
      </c>
      <c r="J67" s="240"/>
    </row>
    <row r="68" spans="1:10" ht="13.8" thickBot="1" x14ac:dyDescent="0.3">
      <c r="A68" s="122"/>
      <c r="B68" s="122"/>
      <c r="C68" s="122"/>
      <c r="D68" s="241" t="s">
        <v>229</v>
      </c>
      <c r="E68" s="352">
        <f>SUM(E66-E67)</f>
        <v>0</v>
      </c>
      <c r="F68" s="353"/>
      <c r="G68" s="354">
        <f>SUM(E68)</f>
        <v>0</v>
      </c>
      <c r="J68" s="122"/>
    </row>
    <row r="69" spans="1:10" x14ac:dyDescent="0.25">
      <c r="A69" s="122"/>
      <c r="B69" s="122"/>
      <c r="C69" s="122"/>
      <c r="D69" s="122"/>
      <c r="E69" s="122"/>
      <c r="F69" s="122"/>
      <c r="G69" s="122"/>
      <c r="H69" s="122"/>
      <c r="I69" s="122"/>
      <c r="J69" s="122"/>
    </row>
    <row r="70" spans="1:10" x14ac:dyDescent="0.25">
      <c r="A70" s="122"/>
      <c r="B70" s="122"/>
      <c r="C70" s="122"/>
      <c r="D70" s="122"/>
      <c r="E70" s="122"/>
      <c r="F70" s="122"/>
      <c r="G70" s="122"/>
      <c r="H70" s="122"/>
      <c r="I70" s="122"/>
      <c r="J70" s="122"/>
    </row>
    <row r="71" spans="1:10" x14ac:dyDescent="0.25">
      <c r="A71" s="122"/>
      <c r="B71" s="122"/>
      <c r="C71" s="122"/>
      <c r="D71" s="122"/>
      <c r="E71" s="122"/>
      <c r="F71" s="122"/>
      <c r="G71" s="122"/>
      <c r="H71" s="122"/>
      <c r="I71" s="122"/>
      <c r="J71" s="122"/>
    </row>
    <row r="72" spans="1:10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</row>
    <row r="74" spans="1:10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</row>
    <row r="93" spans="1:10" x14ac:dyDescent="0.25">
      <c r="A93" s="5"/>
      <c r="B93" s="5"/>
      <c r="C93" s="5"/>
      <c r="D93" s="5"/>
      <c r="G93" s="5"/>
      <c r="J93" s="5"/>
    </row>
    <row r="94" spans="1:10" x14ac:dyDescent="0.25">
      <c r="A94" s="5"/>
      <c r="B94" s="5"/>
      <c r="C94" s="5"/>
      <c r="D94" s="5"/>
      <c r="E94" s="5"/>
    </row>
    <row r="103" spans="5:7" x14ac:dyDescent="0.25">
      <c r="E103">
        <f>SUM(E15:E98)</f>
        <v>0</v>
      </c>
      <c r="G103">
        <f>SUM(G15:G102)</f>
        <v>0</v>
      </c>
    </row>
    <row r="121" spans="5:7" x14ac:dyDescent="0.25">
      <c r="E121" t="e">
        <f>$E$15+$E$18+$E$20+$E$23+$E$26+$E$29+$E$32+$E$35+$E$38+$E$41+$E$44+$E$47+$E$50+$E$53+$E$56+$E$59+$E$62+$E$65+$E$71+$E$88+$E$97+E94+E91+E68</f>
        <v>#VALUE!</v>
      </c>
      <c r="G121">
        <f>$E$74+$E$76+$E$78+$E$80+$E$84+$E$86+E82+E72+E33+E36+E39+E42+E45+E60</f>
        <v>0</v>
      </c>
    </row>
    <row r="122" spans="5:7" x14ac:dyDescent="0.25">
      <c r="F122">
        <f>$G$16+$G$21+$G$24+$G$27+$G$63+G48+G51+G54+G57+G66+G69+G89+G92+G95+G98+G30</f>
        <v>0</v>
      </c>
      <c r="G122">
        <f>$G$74+$G$76+$G$78+$G$80+$G$84+$G$86+G82+G33+G36+G39+G42+G72+G60+G45</f>
        <v>0</v>
      </c>
    </row>
    <row r="124" spans="5:7" x14ac:dyDescent="0.25">
      <c r="F124">
        <f>$K$16+$K$21+$K$24+$K$27+$K$30+$K$63+K48+K51+K54+K66+K69+K89+K92+K95+K98+K57</f>
        <v>0</v>
      </c>
    </row>
  </sheetData>
  <mergeCells count="11">
    <mergeCell ref="B7:E7"/>
    <mergeCell ref="B1:C1"/>
    <mergeCell ref="B2:C2"/>
    <mergeCell ref="B3:C3"/>
    <mergeCell ref="B4:C4"/>
    <mergeCell ref="B5:C5"/>
    <mergeCell ref="A30:B30"/>
    <mergeCell ref="A28:B28"/>
    <mergeCell ref="A29:B29"/>
    <mergeCell ref="C8:H8"/>
    <mergeCell ref="J8:P8"/>
  </mergeCells>
  <phoneticPr fontId="0" type="noConversion"/>
  <conditionalFormatting sqref="E50:E55">
    <cfRule type="cellIs" dxfId="0" priority="1" stopIfTrue="1" operator="lessThan">
      <formula>0</formula>
    </cfRule>
  </conditionalFormatting>
  <dataValidations disablePrompts="1" xWindow="374" yWindow="700" count="2">
    <dataValidation showInputMessage="1" showErrorMessage="1" promptTitle="County Interim Rate" sqref="B59:B62 B64:B65" xr:uid="{00000000-0002-0000-0200-000000000000}"/>
    <dataValidation allowBlank="1" showInputMessage="1" showErrorMessage="1" sqref="D50:D55" xr:uid="{00000000-0002-0000-0200-000001000000}"/>
  </dataValidations>
  <printOptions horizontalCentered="1" headings="1"/>
  <pageMargins left="0.5" right="0.5" top="0.51" bottom="0.55000000000000004" header="0.28000000000000003" footer="0.34"/>
  <pageSetup paperSize="5" scale="60" orientation="landscape" r:id="rId1"/>
  <headerFooter alignWithMargins="0">
    <oddHeader>&amp;L&amp;8State of California - Health and Human Servies Agency&amp;R&amp;8Department of Health Care Services</oddHeader>
    <oddFooter>&amp;L&amp;8MC 6310 (04/15) &amp;F - &amp;A</oddFooter>
  </headerFooter>
  <rowBreaks count="1" manualBreakCount="1">
    <brk id="48" max="15" man="1"/>
  </rowBreaks>
  <colBreaks count="1" manualBreakCount="1">
    <brk id="16" max="7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T157"/>
  <sheetViews>
    <sheetView tabSelected="1" topLeftCell="A127" zoomScale="90" zoomScaleNormal="90" workbookViewId="0">
      <selection activeCell="A3" sqref="A3"/>
    </sheetView>
  </sheetViews>
  <sheetFormatPr defaultColWidth="9.109375" defaultRowHeight="13.2" x14ac:dyDescent="0.25"/>
  <cols>
    <col min="1" max="1" width="9.109375" style="36"/>
    <col min="2" max="2" width="55.109375" style="274" bestFit="1" customWidth="1"/>
    <col min="3" max="3" width="16.6640625" style="60" customWidth="1"/>
    <col min="4" max="4" width="13.44140625" style="36" customWidth="1"/>
    <col min="5" max="5" width="16.6640625" style="60" customWidth="1"/>
    <col min="6" max="6" width="13.33203125" style="36" customWidth="1"/>
    <col min="7" max="7" width="16.6640625" style="60" customWidth="1"/>
    <col min="8" max="8" width="12.6640625" style="36" customWidth="1"/>
    <col min="9" max="9" width="16.6640625" style="286" customWidth="1"/>
    <col min="10" max="10" width="13" style="286" customWidth="1"/>
    <col min="11" max="11" width="16.6640625" style="286" customWidth="1"/>
    <col min="12" max="12" width="11.33203125" style="286" customWidth="1"/>
    <col min="13" max="13" width="16.6640625" style="286" customWidth="1"/>
    <col min="14" max="14" width="12.6640625" style="286" customWidth="1"/>
    <col min="15" max="254" width="9.109375" style="286"/>
    <col min="255" max="16384" width="9.109375" style="36"/>
  </cols>
  <sheetData>
    <row r="1" spans="1:254" ht="13.8" x14ac:dyDescent="0.3">
      <c r="A1" s="34"/>
      <c r="B1" s="266"/>
      <c r="C1" s="52"/>
      <c r="D1" s="35"/>
      <c r="E1" s="61"/>
      <c r="F1"/>
      <c r="H1"/>
    </row>
    <row r="2" spans="1:254" ht="14.4" x14ac:dyDescent="0.3">
      <c r="A2" s="34"/>
      <c r="B2" s="267" t="s">
        <v>244</v>
      </c>
      <c r="C2" s="52"/>
      <c r="D2" s="35"/>
      <c r="E2" s="62"/>
      <c r="G2" s="64"/>
      <c r="H2" s="37"/>
    </row>
    <row r="3" spans="1:254" ht="14.4" x14ac:dyDescent="0.3">
      <c r="A3" s="34"/>
      <c r="B3" s="268" t="s">
        <v>227</v>
      </c>
      <c r="C3" s="52"/>
      <c r="D3" s="35"/>
      <c r="E3" s="62"/>
      <c r="F3" s="13"/>
      <c r="G3" s="65"/>
      <c r="H3" s="13"/>
    </row>
    <row r="4" spans="1:254" ht="14.4" x14ac:dyDescent="0.3">
      <c r="A4" s="34"/>
      <c r="B4" s="269" t="s">
        <v>333</v>
      </c>
      <c r="C4" s="52"/>
      <c r="D4" s="35"/>
      <c r="E4" s="62"/>
      <c r="F4" s="13"/>
      <c r="G4" s="65"/>
      <c r="H4" s="13"/>
    </row>
    <row r="5" spans="1:254" ht="13.8" x14ac:dyDescent="0.3">
      <c r="A5" s="34"/>
      <c r="B5" s="270"/>
      <c r="C5" s="52"/>
      <c r="D5" s="35"/>
      <c r="E5" s="62"/>
      <c r="F5" s="13"/>
      <c r="G5" s="65"/>
      <c r="H5" s="13"/>
    </row>
    <row r="6" spans="1:254" ht="15" customHeight="1" x14ac:dyDescent="0.25">
      <c r="A6" s="48" t="s">
        <v>144</v>
      </c>
      <c r="B6" s="271" t="str">
        <f>IF(ISBLANK('7990NTP-NP'!B1),"",'7990NTP-NP'!B1)</f>
        <v>Los Angeles</v>
      </c>
      <c r="C6" s="53" t="s">
        <v>145</v>
      </c>
      <c r="D6" s="38" t="str">
        <f>(IF(ISBLANK('7990NTP-NP'!B3),"",'7990NTP-NP'!B3))</f>
        <v/>
      </c>
      <c r="E6" s="61"/>
      <c r="F6"/>
    </row>
    <row r="7" spans="1:254" ht="17.25" customHeight="1" x14ac:dyDescent="0.25">
      <c r="A7" s="48" t="s">
        <v>146</v>
      </c>
      <c r="B7" s="271" t="str">
        <f>(IF(ISBLANK('7990NTP-NP'!B2),"",'7990NTP-NP'!B2))</f>
        <v/>
      </c>
      <c r="C7" s="54" t="s">
        <v>186</v>
      </c>
      <c r="D7" s="38" t="str">
        <f>(IF(ISBLANK('7990NTP-NP'!B4),"",'7990NTP-NP'!B4))</f>
        <v/>
      </c>
      <c r="E7" s="63"/>
    </row>
    <row r="8" spans="1:254" ht="13.8" x14ac:dyDescent="0.3">
      <c r="A8" s="39"/>
      <c r="B8" s="266"/>
      <c r="C8" s="55"/>
      <c r="D8" s="40"/>
      <c r="E8" s="21"/>
      <c r="F8" s="2"/>
      <c r="G8" s="66"/>
      <c r="H8" s="3"/>
    </row>
    <row r="9" spans="1:254" customFormat="1" x14ac:dyDescent="0.25">
      <c r="B9" s="41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  <c r="HM9" s="288"/>
      <c r="HN9" s="288"/>
      <c r="HO9" s="288"/>
      <c r="HP9" s="288"/>
      <c r="HQ9" s="288"/>
      <c r="HR9" s="288"/>
      <c r="HS9" s="288"/>
      <c r="HT9" s="288"/>
      <c r="HU9" s="288"/>
      <c r="HV9" s="288"/>
      <c r="HW9" s="288"/>
      <c r="HX9" s="288"/>
      <c r="HY9" s="288"/>
      <c r="HZ9" s="288"/>
      <c r="IA9" s="288"/>
      <c r="IB9" s="288"/>
      <c r="IC9" s="288"/>
      <c r="ID9" s="288"/>
      <c r="IE9" s="288"/>
      <c r="IF9" s="288"/>
      <c r="IG9" s="288"/>
      <c r="IH9" s="288"/>
      <c r="II9" s="288"/>
      <c r="IJ9" s="288"/>
      <c r="IK9" s="288"/>
      <c r="IL9" s="288"/>
      <c r="IM9" s="288"/>
      <c r="IN9" s="288"/>
      <c r="IO9" s="288"/>
      <c r="IP9" s="288"/>
      <c r="IQ9" s="288"/>
      <c r="IR9" s="288"/>
      <c r="IS9" s="288"/>
      <c r="IT9" s="288"/>
    </row>
    <row r="10" spans="1:254" customFormat="1" x14ac:dyDescent="0.25">
      <c r="B10" s="41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88"/>
      <c r="DA10" s="288"/>
      <c r="DB10" s="288"/>
      <c r="DC10" s="288"/>
      <c r="DD10" s="288"/>
      <c r="DE10" s="288"/>
      <c r="DF10" s="288"/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  <c r="EF10" s="288"/>
      <c r="EG10" s="288"/>
      <c r="EH10" s="288"/>
      <c r="EI10" s="288"/>
      <c r="EJ10" s="288"/>
      <c r="EK10" s="288"/>
      <c r="EL10" s="288"/>
      <c r="EM10" s="288"/>
      <c r="EN10" s="288"/>
      <c r="EO10" s="288"/>
      <c r="EP10" s="288"/>
      <c r="EQ10" s="288"/>
      <c r="ER10" s="288"/>
      <c r="ES10" s="288"/>
      <c r="ET10" s="288"/>
      <c r="EU10" s="288"/>
      <c r="EV10" s="288"/>
      <c r="EW10" s="288"/>
      <c r="EX10" s="288"/>
      <c r="EY10" s="288"/>
      <c r="EZ10" s="288"/>
      <c r="FA10" s="288"/>
      <c r="FB10" s="288"/>
      <c r="FC10" s="288"/>
      <c r="FD10" s="288"/>
      <c r="FE10" s="288"/>
      <c r="FF10" s="288"/>
      <c r="FG10" s="288"/>
      <c r="FH10" s="288"/>
      <c r="FI10" s="288"/>
      <c r="FJ10" s="288"/>
      <c r="FK10" s="288"/>
      <c r="FL10" s="288"/>
      <c r="FM10" s="288"/>
      <c r="FN10" s="288"/>
      <c r="FO10" s="288"/>
      <c r="FP10" s="288"/>
      <c r="FQ10" s="288"/>
      <c r="FR10" s="288"/>
      <c r="FS10" s="288"/>
      <c r="FT10" s="288"/>
      <c r="FU10" s="288"/>
      <c r="FV10" s="288"/>
      <c r="FW10" s="288"/>
      <c r="FX10" s="288"/>
      <c r="FY10" s="288"/>
      <c r="FZ10" s="288"/>
      <c r="GA10" s="288"/>
      <c r="GB10" s="288"/>
      <c r="GC10" s="288"/>
      <c r="GD10" s="288"/>
      <c r="GE10" s="288"/>
      <c r="GF10" s="288"/>
      <c r="GG10" s="288"/>
      <c r="GH10" s="288"/>
      <c r="GI10" s="288"/>
      <c r="GJ10" s="288"/>
      <c r="GK10" s="288"/>
      <c r="GL10" s="288"/>
      <c r="GM10" s="288"/>
      <c r="GN10" s="288"/>
      <c r="GO10" s="288"/>
      <c r="GP10" s="288"/>
      <c r="GQ10" s="288"/>
      <c r="GR10" s="288"/>
      <c r="GS10" s="288"/>
      <c r="GT10" s="288"/>
      <c r="GU10" s="288"/>
      <c r="GV10" s="288"/>
      <c r="GW10" s="288"/>
      <c r="GX10" s="288"/>
      <c r="GY10" s="288"/>
      <c r="GZ10" s="288"/>
      <c r="HA10" s="288"/>
      <c r="HB10" s="288"/>
      <c r="HC10" s="288"/>
      <c r="HD10" s="288"/>
      <c r="HE10" s="288"/>
      <c r="HF10" s="288"/>
      <c r="HG10" s="288"/>
      <c r="HH10" s="288"/>
      <c r="HI10" s="288"/>
      <c r="HJ10" s="288"/>
      <c r="HK10" s="288"/>
      <c r="HL10" s="288"/>
      <c r="HM10" s="288"/>
      <c r="HN10" s="288"/>
      <c r="HO10" s="288"/>
      <c r="HP10" s="288"/>
      <c r="HQ10" s="288"/>
      <c r="HR10" s="288"/>
      <c r="HS10" s="288"/>
      <c r="HT10" s="288"/>
      <c r="HU10" s="288"/>
      <c r="HV10" s="288"/>
      <c r="HW10" s="288"/>
      <c r="HX10" s="288"/>
      <c r="HY10" s="288"/>
      <c r="HZ10" s="288"/>
      <c r="IA10" s="288"/>
      <c r="IB10" s="288"/>
      <c r="IC10" s="288"/>
      <c r="ID10" s="288"/>
      <c r="IE10" s="288"/>
      <c r="IF10" s="288"/>
      <c r="IG10" s="288"/>
      <c r="IH10" s="288"/>
      <c r="II10" s="288"/>
      <c r="IJ10" s="288"/>
      <c r="IK10" s="288"/>
      <c r="IL10" s="288"/>
      <c r="IM10" s="288"/>
      <c r="IN10" s="288"/>
      <c r="IO10" s="288"/>
      <c r="IP10" s="288"/>
      <c r="IQ10" s="288"/>
      <c r="IR10" s="288"/>
      <c r="IS10" s="288"/>
      <c r="IT10" s="288"/>
    </row>
    <row r="11" spans="1:254" customFormat="1" x14ac:dyDescent="0.25">
      <c r="B11" s="41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  <c r="EF11" s="288"/>
      <c r="EG11" s="288"/>
      <c r="EH11" s="288"/>
      <c r="EI11" s="288"/>
      <c r="EJ11" s="288"/>
      <c r="EK11" s="288"/>
      <c r="EL11" s="288"/>
      <c r="EM11" s="288"/>
      <c r="EN11" s="288"/>
      <c r="EO11" s="288"/>
      <c r="EP11" s="288"/>
      <c r="EQ11" s="288"/>
      <c r="ER11" s="288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8"/>
      <c r="FL11" s="288"/>
      <c r="FM11" s="288"/>
      <c r="FN11" s="288"/>
      <c r="FO11" s="288"/>
      <c r="FP11" s="288"/>
      <c r="FQ11" s="288"/>
      <c r="FR11" s="288"/>
      <c r="FS11" s="288"/>
      <c r="FT11" s="288"/>
      <c r="FU11" s="288"/>
      <c r="FV11" s="288"/>
      <c r="FW11" s="288"/>
      <c r="FX11" s="288"/>
      <c r="FY11" s="288"/>
      <c r="FZ11" s="288"/>
      <c r="GA11" s="288"/>
      <c r="GB11" s="288"/>
      <c r="GC11" s="288"/>
      <c r="GD11" s="288"/>
      <c r="GE11" s="288"/>
      <c r="GF11" s="288"/>
      <c r="GG11" s="288"/>
      <c r="GH11" s="288"/>
      <c r="GI11" s="288"/>
      <c r="GJ11" s="288"/>
      <c r="GK11" s="288"/>
      <c r="GL11" s="288"/>
      <c r="GM11" s="288"/>
      <c r="GN11" s="288"/>
      <c r="GO11" s="288"/>
      <c r="GP11" s="288"/>
      <c r="GQ11" s="288"/>
      <c r="GR11" s="288"/>
      <c r="GS11" s="288"/>
      <c r="GT11" s="288"/>
      <c r="GU11" s="288"/>
      <c r="GV11" s="288"/>
      <c r="GW11" s="288"/>
      <c r="GX11" s="288"/>
      <c r="GY11" s="288"/>
      <c r="GZ11" s="288"/>
      <c r="HA11" s="288"/>
      <c r="HB11" s="288"/>
      <c r="HC11" s="288"/>
      <c r="HD11" s="288"/>
      <c r="HE11" s="288"/>
      <c r="HF11" s="288"/>
      <c r="HG11" s="288"/>
      <c r="HH11" s="288"/>
      <c r="HI11" s="288"/>
      <c r="HJ11" s="288"/>
      <c r="HK11" s="288"/>
      <c r="HL11" s="288"/>
      <c r="HM11" s="288"/>
      <c r="HN11" s="288"/>
      <c r="HO11" s="288"/>
      <c r="HP11" s="288"/>
      <c r="HQ11" s="288"/>
      <c r="HR11" s="288"/>
      <c r="HS11" s="288"/>
      <c r="HT11" s="288"/>
      <c r="HU11" s="288"/>
      <c r="HV11" s="288"/>
      <c r="HW11" s="288"/>
      <c r="HX11" s="288"/>
      <c r="HY11" s="288"/>
      <c r="HZ11" s="288"/>
      <c r="IA11" s="288"/>
      <c r="IB11" s="288"/>
      <c r="IC11" s="288"/>
      <c r="ID11" s="288"/>
      <c r="IE11" s="288"/>
      <c r="IF11" s="288"/>
      <c r="IG11" s="288"/>
      <c r="IH11" s="288"/>
      <c r="II11" s="288"/>
      <c r="IJ11" s="288"/>
      <c r="IK11" s="288"/>
      <c r="IL11" s="288"/>
      <c r="IM11" s="288"/>
      <c r="IN11" s="288"/>
      <c r="IO11" s="288"/>
      <c r="IP11" s="288"/>
      <c r="IQ11" s="288"/>
      <c r="IR11" s="288"/>
      <c r="IS11" s="288"/>
      <c r="IT11" s="288"/>
    </row>
    <row r="12" spans="1:254" ht="13.8" x14ac:dyDescent="0.3">
      <c r="A12" s="43"/>
      <c r="B12" s="272"/>
      <c r="C12" s="55"/>
      <c r="D12" s="40"/>
      <c r="E12" s="21"/>
      <c r="F12" s="2"/>
      <c r="G12" s="66"/>
      <c r="H12" s="3"/>
    </row>
    <row r="13" spans="1:254" ht="16.5" customHeight="1" thickBot="1" x14ac:dyDescent="0.35">
      <c r="A13" s="39"/>
      <c r="B13" s="273" t="s">
        <v>147</v>
      </c>
      <c r="C13" s="71"/>
      <c r="D13" s="38"/>
      <c r="E13" s="72"/>
      <c r="F13" s="73"/>
      <c r="G13" s="74"/>
      <c r="H13" s="3"/>
      <c r="J13" s="290"/>
      <c r="K13" s="287"/>
    </row>
    <row r="14" spans="1:254" ht="35.25" customHeight="1" thickBot="1" x14ac:dyDescent="0.35">
      <c r="A14" s="44" t="s">
        <v>148</v>
      </c>
      <c r="B14" s="382" t="s">
        <v>237</v>
      </c>
      <c r="C14" s="478" t="s">
        <v>304</v>
      </c>
      <c r="D14" s="478" t="s">
        <v>169</v>
      </c>
      <c r="E14" s="479" t="s">
        <v>305</v>
      </c>
      <c r="F14" s="478" t="s">
        <v>169</v>
      </c>
      <c r="G14" s="479" t="s">
        <v>306</v>
      </c>
      <c r="H14" s="478" t="s">
        <v>169</v>
      </c>
      <c r="I14" s="479" t="s">
        <v>307</v>
      </c>
      <c r="J14" s="478" t="s">
        <v>169</v>
      </c>
      <c r="K14" s="478" t="s">
        <v>236</v>
      </c>
      <c r="L14" s="478" t="s">
        <v>167</v>
      </c>
      <c r="M14" s="478" t="s">
        <v>138</v>
      </c>
      <c r="N14" s="478" t="s">
        <v>168</v>
      </c>
    </row>
    <row r="15" spans="1:254" ht="13.8" x14ac:dyDescent="0.25">
      <c r="A15" s="383" t="s">
        <v>149</v>
      </c>
      <c r="B15" s="373" t="s">
        <v>204</v>
      </c>
      <c r="C15" s="355">
        <f>ROUNDDOWN('7990NTP-NP'!$J$10-('7990NTP-NP'!$J$10*0.5),2)</f>
        <v>0</v>
      </c>
      <c r="D15" s="67">
        <f>'7990NTP-NP'!$C$10</f>
        <v>0</v>
      </c>
      <c r="E15" s="355">
        <f>ROUNDDOWN('7990NTP-NP'!$K$10-('7990NTP-NP'!$K$10*0.5),2)</f>
        <v>0</v>
      </c>
      <c r="F15" s="67">
        <f>'7990NTP-NP'!$D$10</f>
        <v>0</v>
      </c>
      <c r="G15" s="355">
        <f>ROUNDDOWN('7990NTP-NP'!$L$10-('7990NTP-NP'!$L$10*0.5),2)</f>
        <v>0</v>
      </c>
      <c r="H15" s="67">
        <f>'7990NTP-NP'!$E$10</f>
        <v>0</v>
      </c>
      <c r="I15" s="355">
        <f>ROUNDDOWN('7990NTP-NP'!$M$10-('7990NTP-NP'!$M$10*0.5),2)</f>
        <v>0</v>
      </c>
      <c r="J15" s="67">
        <f>'7990NTP-NP'!$F$10</f>
        <v>0</v>
      </c>
      <c r="K15" s="355">
        <f>ROUNDDOWN('7990NTP-NP'!$N$10-('7990NTP-NP'!$N$10*0.5),2)</f>
        <v>0</v>
      </c>
      <c r="L15" s="67">
        <f>'7990NTP-NP'!$G$10</f>
        <v>0</v>
      </c>
      <c r="M15" s="355">
        <f>ROUNDDOWN('7990NTP-NP'!$O$10-('7990NTP-NP'!$O$10*0.5),2)</f>
        <v>0</v>
      </c>
      <c r="N15" s="67">
        <f>'7990NTP-NP'!$H$10</f>
        <v>0</v>
      </c>
    </row>
    <row r="16" spans="1:254" ht="13.8" x14ac:dyDescent="0.25">
      <c r="A16" s="384" t="s">
        <v>150</v>
      </c>
      <c r="B16" s="365" t="s">
        <v>205</v>
      </c>
      <c r="C16" s="356">
        <f>ROUNDUP('7990NTP-NP'!$J$10*0.5,2)</f>
        <v>0</v>
      </c>
      <c r="D16" s="297"/>
      <c r="E16" s="356">
        <f>ROUNDUP('7990NTP-NP'!$K$10*0.5,2)</f>
        <v>0</v>
      </c>
      <c r="F16" s="297"/>
      <c r="G16" s="356">
        <f>ROUNDUP('7990NTP-NP'!$L$10*0.5,2)</f>
        <v>0</v>
      </c>
      <c r="H16" s="297"/>
      <c r="I16" s="356">
        <f>ROUNDUP('7990NTP-NP'!$M$10*0.5,2)</f>
        <v>0</v>
      </c>
      <c r="J16" s="297"/>
      <c r="K16" s="356">
        <f>ROUNDUP('7990NTP-NP'!$N$10*0.5,2)</f>
        <v>0</v>
      </c>
      <c r="L16" s="297"/>
      <c r="M16" s="356">
        <f>ROUNDUP('7990NTP-NP'!$O$10*0.5,2)</f>
        <v>0</v>
      </c>
      <c r="N16" s="297"/>
    </row>
    <row r="17" spans="1:14" ht="13.8" x14ac:dyDescent="0.25">
      <c r="A17" s="385"/>
      <c r="B17" s="367"/>
      <c r="C17" s="386"/>
      <c r="D17" s="387"/>
      <c r="E17" s="386"/>
      <c r="F17" s="387"/>
      <c r="G17" s="386"/>
      <c r="H17" s="387"/>
      <c r="I17" s="386"/>
      <c r="J17" s="387"/>
      <c r="K17" s="386"/>
      <c r="L17" s="387"/>
      <c r="M17" s="386"/>
      <c r="N17" s="387"/>
    </row>
    <row r="18" spans="1:14" ht="13.8" x14ac:dyDescent="0.25">
      <c r="A18" s="384" t="s">
        <v>151</v>
      </c>
      <c r="B18" s="365" t="s">
        <v>206</v>
      </c>
      <c r="C18" s="356">
        <f>SUM('7990NTP-NP'!$J$12*1)</f>
        <v>0</v>
      </c>
      <c r="D18" s="69">
        <f>'7990NTP-NP'!$C$12</f>
        <v>0</v>
      </c>
      <c r="E18" s="356">
        <f>SUM('7990NTP-NP'!$K$12*1)</f>
        <v>0</v>
      </c>
      <c r="F18" s="69">
        <f>'7990NTP-NP'!$D$12</f>
        <v>0</v>
      </c>
      <c r="G18" s="356">
        <f>SUM('7990NTP-NP'!$L$12*1)</f>
        <v>0</v>
      </c>
      <c r="H18" s="69">
        <f>'7990NTP-NP'!$E$12</f>
        <v>0</v>
      </c>
      <c r="I18" s="356">
        <f>SUM('7990NTP-NP'!$M$12*1)</f>
        <v>0</v>
      </c>
      <c r="J18" s="69">
        <f>'7990NTP-NP'!$F$12</f>
        <v>0</v>
      </c>
      <c r="K18" s="356">
        <f>SUM('7990NTP-NP'!$N$12*1)</f>
        <v>0</v>
      </c>
      <c r="L18" s="69">
        <f>'7990NTP-NP'!$G$12</f>
        <v>0</v>
      </c>
      <c r="M18" s="356">
        <f>SUM('7990NTP-NP'!$O$12*1)</f>
        <v>0</v>
      </c>
      <c r="N18" s="69">
        <f>'7990NTP-NP'!$H$12</f>
        <v>0</v>
      </c>
    </row>
    <row r="19" spans="1:14" ht="13.8" x14ac:dyDescent="0.25">
      <c r="A19" s="388"/>
      <c r="B19" s="367"/>
      <c r="C19" s="386"/>
      <c r="D19" s="387"/>
      <c r="E19" s="386"/>
      <c r="F19" s="387"/>
      <c r="G19" s="386"/>
      <c r="H19" s="387"/>
      <c r="I19" s="386"/>
      <c r="J19" s="387"/>
      <c r="K19" s="386"/>
      <c r="L19" s="387"/>
      <c r="M19" s="386"/>
      <c r="N19" s="387"/>
    </row>
    <row r="20" spans="1:14" ht="13.8" x14ac:dyDescent="0.25">
      <c r="A20" s="384" t="s">
        <v>152</v>
      </c>
      <c r="B20" s="365" t="s">
        <v>189</v>
      </c>
      <c r="C20" s="356">
        <f>ROUNDDOWN('7990NTP-NP'!$J$13-('7990NTP-NP'!$J$13*0.35),2)</f>
        <v>0</v>
      </c>
      <c r="D20" s="69">
        <f>'7990NTP-NP'!$C$13</f>
        <v>0</v>
      </c>
      <c r="E20" s="356">
        <f>ROUNDDOWN('7990NTP-NP'!$K$13-('7990NTP-NP'!$K$13*0.35),2)</f>
        <v>0</v>
      </c>
      <c r="F20" s="69">
        <f>'7990NTP-NP'!$D$13</f>
        <v>0</v>
      </c>
      <c r="G20" s="356">
        <f>ROUNDDOWN('7990NTP-NP'!$L$13-('7990NTP-NP'!$L$13*0.35),2)</f>
        <v>0</v>
      </c>
      <c r="H20" s="69">
        <f>'7990NTP-NP'!$E$13</f>
        <v>0</v>
      </c>
      <c r="I20" s="356">
        <f>ROUNDDOWN('7990NTP-NP'!$M$13-('7990NTP-NP'!$M$13*0.35),2)</f>
        <v>0</v>
      </c>
      <c r="J20" s="69">
        <f>'7990NTP-NP'!$F$13</f>
        <v>0</v>
      </c>
      <c r="K20" s="356">
        <f>ROUNDDOWN('7990NTP-NP'!$N$13-('7990NTP-NP'!$N$13*0.35),2)</f>
        <v>0</v>
      </c>
      <c r="L20" s="69">
        <f>'7990NTP-NP'!$G$13</f>
        <v>0</v>
      </c>
      <c r="M20" s="356">
        <f>ROUNDDOWN('7990NTP-NP'!$O$13-('7990NTP-NP'!$O$13*0.35),2)</f>
        <v>0</v>
      </c>
      <c r="N20" s="69">
        <f>'7990NTP-NP'!$H$13</f>
        <v>0</v>
      </c>
    </row>
    <row r="21" spans="1:14" ht="13.8" x14ac:dyDescent="0.25">
      <c r="A21" s="384" t="s">
        <v>153</v>
      </c>
      <c r="B21" s="374" t="s">
        <v>238</v>
      </c>
      <c r="C21" s="357">
        <f>ROUNDUP('7990NTP-NP'!$J$13*0.35,2)</f>
        <v>0</v>
      </c>
      <c r="D21" s="70"/>
      <c r="E21" s="357">
        <f>ROUNDUP('7990NTP-NP'!$K$13*0.35,2)</f>
        <v>0</v>
      </c>
      <c r="F21" s="70"/>
      <c r="G21" s="357">
        <f>ROUNDUP('7990NTP-NP'!$L$13*0.35,2)</f>
        <v>0</v>
      </c>
      <c r="H21" s="70"/>
      <c r="I21" s="357">
        <f>ROUNDUP('7990NTP-NP'!$M$13*0.35,2)</f>
        <v>0</v>
      </c>
      <c r="J21" s="70"/>
      <c r="K21" s="357">
        <f>ROUNDUP('7990NTP-NP'!$N$13*0.35,2)</f>
        <v>0</v>
      </c>
      <c r="L21" s="70"/>
      <c r="M21" s="357">
        <f>ROUNDUP('7990NTP-NP'!$O$13*0.35,2)</f>
        <v>0</v>
      </c>
      <c r="N21" s="70"/>
    </row>
    <row r="22" spans="1:14" ht="13.8" x14ac:dyDescent="0.25">
      <c r="A22" s="385"/>
      <c r="B22" s="367"/>
      <c r="C22" s="386"/>
      <c r="D22" s="387"/>
      <c r="E22" s="386"/>
      <c r="F22" s="387"/>
      <c r="G22" s="386"/>
      <c r="H22" s="387"/>
      <c r="I22" s="386"/>
      <c r="J22" s="387"/>
      <c r="K22" s="386"/>
      <c r="L22" s="387"/>
      <c r="M22" s="386"/>
      <c r="N22" s="387"/>
    </row>
    <row r="23" spans="1:14" ht="13.8" x14ac:dyDescent="0.25">
      <c r="A23" s="384" t="s">
        <v>154</v>
      </c>
      <c r="B23" s="375" t="s">
        <v>190</v>
      </c>
      <c r="C23" s="356">
        <f>ROUNDDOWN('7990NTP-NP'!$J$14-('7990NTP-NP'!$J$14*0.35),2)</f>
        <v>0</v>
      </c>
      <c r="D23" s="69">
        <f>'7990NTP-NP'!$C$14</f>
        <v>0</v>
      </c>
      <c r="E23" s="356">
        <f>ROUNDDOWN('7990NTP-NP'!$K$14-('7990NTP-NP'!$K$14*0.35),2)</f>
        <v>0</v>
      </c>
      <c r="F23" s="69">
        <f>'7990NTP-NP'!$D$14</f>
        <v>0</v>
      </c>
      <c r="G23" s="356">
        <f>ROUNDDOWN('7990NTP-NP'!$L$14-('7990NTP-NP'!$L$14*0.35),2)</f>
        <v>0</v>
      </c>
      <c r="H23" s="69">
        <f>'7990NTP-NP'!$E$14</f>
        <v>0</v>
      </c>
      <c r="I23" s="356">
        <f>ROUNDDOWN('7990NTP-NP'!$M$14-('7990NTP-NP'!$M$14*0.35),2)</f>
        <v>0</v>
      </c>
      <c r="J23" s="69">
        <f>'7990NTP-NP'!$F$14</f>
        <v>0</v>
      </c>
      <c r="K23" s="356">
        <f>ROUNDDOWN('7990NTP-NP'!$N$14-('7990NTP-NP'!$N$14*0.35),2)</f>
        <v>0</v>
      </c>
      <c r="L23" s="69">
        <f>'7990NTP-NP'!$G$14</f>
        <v>0</v>
      </c>
      <c r="M23" s="356">
        <f>ROUNDDOWN('7990NTP-NP'!$O$14-('7990NTP-NP'!$O$14*0.35),2)</f>
        <v>0</v>
      </c>
      <c r="N23" s="69">
        <f>'7990NTP-NP'!$H$14</f>
        <v>0</v>
      </c>
    </row>
    <row r="24" spans="1:14" ht="13.8" x14ac:dyDescent="0.25">
      <c r="A24" s="384" t="s">
        <v>155</v>
      </c>
      <c r="B24" s="374" t="s">
        <v>242</v>
      </c>
      <c r="C24" s="357">
        <f>ROUNDUP('7990NTP-NP'!$J$14*0.35,2)</f>
        <v>0</v>
      </c>
      <c r="D24" s="70"/>
      <c r="E24" s="357">
        <f>ROUNDUP('7990NTP-NP'!$K$14*0.35,2)</f>
        <v>0</v>
      </c>
      <c r="F24" s="70"/>
      <c r="G24" s="357">
        <f>ROUNDUP('7990NTP-NP'!$L$14*0.35,2)</f>
        <v>0</v>
      </c>
      <c r="H24" s="70"/>
      <c r="I24" s="357">
        <f>ROUNDUP('7990NTP-NP'!$M$14*0.35,2)</f>
        <v>0</v>
      </c>
      <c r="J24" s="70"/>
      <c r="K24" s="357">
        <f>ROUNDUP('7990NTP-NP'!$N$14*0.35,2)</f>
        <v>0</v>
      </c>
      <c r="L24" s="70"/>
      <c r="M24" s="357">
        <f>ROUNDUP('7990NTP-NP'!$O$14*0.35,2)</f>
        <v>0</v>
      </c>
      <c r="N24" s="70"/>
    </row>
    <row r="25" spans="1:14" ht="13.8" x14ac:dyDescent="0.25">
      <c r="A25" s="388"/>
      <c r="B25" s="367"/>
      <c r="C25" s="386"/>
      <c r="D25" s="387"/>
      <c r="E25" s="386"/>
      <c r="F25" s="387"/>
      <c r="G25" s="386"/>
      <c r="H25" s="387"/>
      <c r="I25" s="386"/>
      <c r="J25" s="387"/>
      <c r="K25" s="386"/>
      <c r="L25" s="387"/>
      <c r="M25" s="386"/>
      <c r="N25" s="387"/>
    </row>
    <row r="26" spans="1:14" ht="13.8" x14ac:dyDescent="0.25">
      <c r="A26" s="384" t="s">
        <v>325</v>
      </c>
      <c r="B26" s="365" t="s">
        <v>321</v>
      </c>
      <c r="C26" s="356">
        <f>ROUNDDOWN('7990NTP-NP'!$J$16-('7990NTP-NP'!$J$16*0.12),2)</f>
        <v>0</v>
      </c>
      <c r="D26" s="69">
        <f>'7990NTP-NP'!$C$16</f>
        <v>0</v>
      </c>
      <c r="E26" s="356">
        <f>ROUNDDOWN('7990NTP-NP'!$K$16-('7990NTP-NP'!$K$16*0.12),2)</f>
        <v>0</v>
      </c>
      <c r="F26" s="69">
        <f>'7990NTP-NP'!$D$16</f>
        <v>0</v>
      </c>
      <c r="G26" s="356">
        <f>ROUNDDOWN('7990NTP-NP'!$L$16-('7990NTP-NP'!$L$16*0.12),2)</f>
        <v>0</v>
      </c>
      <c r="H26" s="69">
        <f>'7990NTP-NP'!$E$16</f>
        <v>0</v>
      </c>
      <c r="I26" s="356">
        <f>ROUNDDOWN('7990NTP-NP'!$M$16-('7990NTP-NP'!$M$16*0.12),2)</f>
        <v>0</v>
      </c>
      <c r="J26" s="69">
        <f>'7990NTP-NP'!$F$16</f>
        <v>0</v>
      </c>
      <c r="K26" s="356">
        <f>ROUNDDOWN('7990NTP-NP'!$N$16-('7990NTP-NP'!$N$16*0.12),2)</f>
        <v>0</v>
      </c>
      <c r="L26" s="69">
        <f>'7990NTP-NP'!$G$16</f>
        <v>0</v>
      </c>
      <c r="M26" s="356">
        <f>ROUNDDOWN('7990NTP-NP'!$O$16-('7990NTP-NP'!$O$16*0.12),2)</f>
        <v>0</v>
      </c>
      <c r="N26" s="69">
        <f>'7990NTP-NP'!$H$16</f>
        <v>0</v>
      </c>
    </row>
    <row r="27" spans="1:14" ht="13.8" x14ac:dyDescent="0.25">
      <c r="A27" s="384" t="s">
        <v>326</v>
      </c>
      <c r="B27" s="374" t="s">
        <v>327</v>
      </c>
      <c r="C27" s="357">
        <f>ROUNDUP('7990NTP-NP'!$J$16*0.12,2)</f>
        <v>0</v>
      </c>
      <c r="D27" s="70"/>
      <c r="E27" s="357">
        <f>ROUNDUP('7990NTP-NP'!$K$16*0.12,2)</f>
        <v>0</v>
      </c>
      <c r="F27" s="70"/>
      <c r="G27" s="357">
        <f>ROUNDUP('7990NTP-NP'!$L$16*0.12,2)</f>
        <v>0</v>
      </c>
      <c r="H27" s="70"/>
      <c r="I27" s="357">
        <f>ROUNDUP('7990NTP-NP'!$M$16*0.12,2)</f>
        <v>0</v>
      </c>
      <c r="J27" s="70"/>
      <c r="K27" s="357">
        <f>ROUNDUP('7990NTP-NP'!$N$16*0.12,2)</f>
        <v>0</v>
      </c>
      <c r="L27" s="70"/>
      <c r="M27" s="357">
        <f>ROUNDUP('7990NTP-NP'!$O$16*0.12,2)</f>
        <v>0</v>
      </c>
      <c r="N27" s="70"/>
    </row>
    <row r="28" spans="1:14" ht="13.8" x14ac:dyDescent="0.25">
      <c r="A28" s="388"/>
      <c r="B28" s="367"/>
      <c r="C28" s="386"/>
      <c r="D28" s="387"/>
      <c r="E28" s="386"/>
      <c r="F28" s="387"/>
      <c r="G28" s="386"/>
      <c r="H28" s="387"/>
      <c r="I28" s="386"/>
      <c r="J28" s="387"/>
      <c r="K28" s="386"/>
      <c r="L28" s="387"/>
      <c r="M28" s="386"/>
      <c r="N28" s="387"/>
    </row>
    <row r="29" spans="1:14" ht="13.8" x14ac:dyDescent="0.25">
      <c r="A29" s="384" t="s">
        <v>156</v>
      </c>
      <c r="B29" s="365" t="s">
        <v>215</v>
      </c>
      <c r="C29" s="356">
        <f>ROUNDDOWN('7990NTP-NP'!$J$17-('7990NTP-NP'!$J$17*0.5),2)</f>
        <v>0</v>
      </c>
      <c r="D29" s="69">
        <f>'7990NTP-NP'!$C$17</f>
        <v>0</v>
      </c>
      <c r="E29" s="356">
        <f>ROUNDDOWN('7990NTP-NP'!$K$17-('7990NTP-NP'!$K$17*0.5),2)</f>
        <v>0</v>
      </c>
      <c r="F29" s="69">
        <f>'7990NTP-NP'!$D$17</f>
        <v>0</v>
      </c>
      <c r="G29" s="356">
        <f>ROUNDDOWN('7990NTP-NP'!$L$17-('7990NTP-NP'!$L$17*0.5),2)</f>
        <v>0</v>
      </c>
      <c r="H29" s="69">
        <f>'7990NTP-NP'!$E$17</f>
        <v>0</v>
      </c>
      <c r="I29" s="356">
        <f>ROUNDDOWN('7990NTP-NP'!$M$17-('7990NTP-NP'!$M$17*0.5),2)</f>
        <v>0</v>
      </c>
      <c r="J29" s="69">
        <f>'7990NTP-NP'!$F$17</f>
        <v>0</v>
      </c>
      <c r="K29" s="356">
        <f>ROUNDDOWN('7990NTP-NP'!$N$17-('7990NTP-NP'!$N$17*0.5),2)</f>
        <v>0</v>
      </c>
      <c r="L29" s="69">
        <f>'7990NTP-NP'!$G$17</f>
        <v>0</v>
      </c>
      <c r="M29" s="356">
        <f>ROUNDDOWN('7990NTP-NP'!$O$17-('7990NTP-NP'!$O$17*0.5),2)</f>
        <v>0</v>
      </c>
      <c r="N29" s="69">
        <f>'7990NTP-NP'!$H$17</f>
        <v>0</v>
      </c>
    </row>
    <row r="30" spans="1:14" ht="13.8" x14ac:dyDescent="0.25">
      <c r="A30" s="384" t="s">
        <v>157</v>
      </c>
      <c r="B30" s="374" t="s">
        <v>239</v>
      </c>
      <c r="C30" s="357">
        <f>ROUNDUP('7990NTP-NP'!$J$17*0.5,2)</f>
        <v>0</v>
      </c>
      <c r="D30" s="70"/>
      <c r="E30" s="357">
        <f>ROUNDUP('7990NTP-NP'!$K$17*0.5,2)</f>
        <v>0</v>
      </c>
      <c r="F30" s="70"/>
      <c r="G30" s="357">
        <f>ROUNDUP('7990NTP-NP'!$L$17*0.5,2)</f>
        <v>0</v>
      </c>
      <c r="H30" s="70"/>
      <c r="I30" s="357">
        <f>ROUNDUP('7990NTP-NP'!$M$17*0.5,2)</f>
        <v>0</v>
      </c>
      <c r="J30" s="70"/>
      <c r="K30" s="357">
        <f>ROUNDUP('7990NTP-NP'!$N$17*0.5,2)</f>
        <v>0</v>
      </c>
      <c r="L30" s="70"/>
      <c r="M30" s="357">
        <f>ROUNDUP('7990NTP-NP'!$O$17*0.5,2)</f>
        <v>0</v>
      </c>
      <c r="N30" s="70"/>
    </row>
    <row r="31" spans="1:14" ht="13.8" x14ac:dyDescent="0.25">
      <c r="A31" s="385"/>
      <c r="B31" s="367"/>
      <c r="C31" s="386"/>
      <c r="D31" s="387"/>
      <c r="E31" s="386"/>
      <c r="F31" s="387"/>
      <c r="G31" s="386"/>
      <c r="H31" s="387"/>
      <c r="I31" s="386"/>
      <c r="J31" s="387"/>
      <c r="K31" s="386"/>
      <c r="L31" s="387"/>
      <c r="M31" s="386"/>
      <c r="N31" s="387"/>
    </row>
    <row r="32" spans="1:14" ht="13.8" x14ac:dyDescent="0.25">
      <c r="A32" s="384" t="s">
        <v>158</v>
      </c>
      <c r="B32" s="365" t="s">
        <v>211</v>
      </c>
      <c r="C32" s="356">
        <f>ROUNDDOWN('7990NTP-NP'!$J$18-('7990NTP-NP'!$J$18*0.5),2)</f>
        <v>0</v>
      </c>
      <c r="D32" s="69">
        <f>'7990NTP-NP'!$C$18</f>
        <v>0</v>
      </c>
      <c r="E32" s="356">
        <f>ROUNDDOWN('7990NTP-NP'!$K$18-('7990NTP-NP'!$K$18*0.5),2)</f>
        <v>0</v>
      </c>
      <c r="F32" s="69">
        <f>'7990NTP-NP'!$D$18</f>
        <v>0</v>
      </c>
      <c r="G32" s="356">
        <f>ROUNDDOWN('7990NTP-NP'!$L$18-('7990NTP-NP'!$L$18*0.5),2)</f>
        <v>0</v>
      </c>
      <c r="H32" s="69">
        <f>'7990NTP-NP'!$E$18</f>
        <v>0</v>
      </c>
      <c r="I32" s="356">
        <f>ROUNDDOWN('7990NTP-NP'!$M$18-('7990NTP-NP'!$M$18*0.5),2)</f>
        <v>0</v>
      </c>
      <c r="J32" s="69">
        <f>'7990NTP-NP'!$F$18</f>
        <v>0</v>
      </c>
      <c r="K32" s="356">
        <f>ROUNDDOWN('7990NTP-NP'!$N$18-('7990NTP-NP'!$N$18*0.5),2)</f>
        <v>0</v>
      </c>
      <c r="L32" s="69">
        <f>'7990NTP-NP'!$G$18</f>
        <v>0</v>
      </c>
      <c r="M32" s="356">
        <f>ROUNDDOWN('7990NTP-NP'!$O$18-('7990NTP-NP'!$O$18*0.5),2)</f>
        <v>0</v>
      </c>
      <c r="N32" s="69">
        <f>'7990NTP-NP'!$H$18</f>
        <v>0</v>
      </c>
    </row>
    <row r="33" spans="1:254" ht="13.8" x14ac:dyDescent="0.25">
      <c r="A33" s="384" t="s">
        <v>159</v>
      </c>
      <c r="B33" s="374" t="s">
        <v>358</v>
      </c>
      <c r="C33" s="356">
        <f>ROUNDUP('7990NTP-NP'!$J$18*0.5,2)</f>
        <v>0</v>
      </c>
      <c r="D33" s="70"/>
      <c r="E33" s="356">
        <f>ROUNDUP('7990NTP-NP'!$K$18*0.5,2)</f>
        <v>0</v>
      </c>
      <c r="F33" s="70"/>
      <c r="G33" s="356">
        <f>ROUNDUP('7990NTP-NP'!$L$18*0.5,2)</f>
        <v>0</v>
      </c>
      <c r="H33" s="70"/>
      <c r="I33" s="356">
        <f>ROUNDUP('7990NTP-NP'!$M$18*0.5,2)</f>
        <v>0</v>
      </c>
      <c r="J33" s="70"/>
      <c r="K33" s="356">
        <f>ROUNDUP('7990NTP-NP'!$N$18*0.5,2)</f>
        <v>0</v>
      </c>
      <c r="L33" s="70"/>
      <c r="M33" s="356">
        <f>ROUNDUP('7990NTP-NP'!$O$18*0.5,2)</f>
        <v>0</v>
      </c>
      <c r="N33" s="70"/>
    </row>
    <row r="34" spans="1:254" ht="13.8" x14ac:dyDescent="0.25">
      <c r="A34" s="385"/>
      <c r="B34" s="367"/>
      <c r="C34" s="386"/>
      <c r="D34" s="387"/>
      <c r="E34" s="386"/>
      <c r="F34" s="387"/>
      <c r="G34" s="386"/>
      <c r="H34" s="387"/>
      <c r="I34" s="386"/>
      <c r="J34" s="387"/>
      <c r="K34" s="386"/>
      <c r="L34" s="387"/>
      <c r="M34" s="386"/>
      <c r="N34" s="387"/>
    </row>
    <row r="35" spans="1:254" ht="16.2" customHeight="1" x14ac:dyDescent="0.25">
      <c r="A35" s="384" t="s">
        <v>359</v>
      </c>
      <c r="B35" s="365" t="s">
        <v>212</v>
      </c>
      <c r="C35" s="356">
        <f>ROUNDDOWN('7990NTP-NP'!$J$19-('7990NTP-NP'!$J$19*0.5),2)</f>
        <v>0</v>
      </c>
      <c r="D35" s="69">
        <f>'7990NTP-NP'!$C$19</f>
        <v>0</v>
      </c>
      <c r="E35" s="356">
        <f>ROUNDDOWN('7990NTP-NP'!$K$19-('7990NTP-NP'!$K$19*0.5),2)</f>
        <v>0</v>
      </c>
      <c r="F35" s="69">
        <f>'7990NTP-NP'!$D$19</f>
        <v>0</v>
      </c>
      <c r="G35" s="356">
        <f>ROUNDDOWN('7990NTP-NP'!$L$19-('7990NTP-NP'!$L$19*0.5),2)</f>
        <v>0</v>
      </c>
      <c r="H35" s="69">
        <f>'7990NTP-NP'!$E$19</f>
        <v>0</v>
      </c>
      <c r="I35" s="356">
        <f>ROUNDDOWN('7990NTP-NP'!$M$19-('7990NTP-NP'!$M$19*0.5),2)</f>
        <v>0</v>
      </c>
      <c r="J35" s="69">
        <f>'7990NTP-NP'!$F$19</f>
        <v>0</v>
      </c>
      <c r="K35" s="356">
        <f>ROUNDDOWN('7990NTP-NP'!$N$19-('7990NTP-NP'!$N$19*0.5),2)</f>
        <v>0</v>
      </c>
      <c r="L35" s="69">
        <f>'7990NTP-NP'!$G$19</f>
        <v>0</v>
      </c>
      <c r="M35" s="356">
        <f>ROUNDDOWN('7990NTP-NP'!$O$19-('7990NTP-NP'!$O$19*0.5),2)</f>
        <v>0</v>
      </c>
      <c r="N35" s="69">
        <f>'7990NTP-NP'!$H$19</f>
        <v>0</v>
      </c>
    </row>
    <row r="36" spans="1:254" ht="13.8" x14ac:dyDescent="0.25">
      <c r="A36" s="384" t="s">
        <v>360</v>
      </c>
      <c r="B36" s="374" t="s">
        <v>354</v>
      </c>
      <c r="C36" s="357">
        <f>ROUNDUP('7990NTP-NP'!$J$19*0.5,2)</f>
        <v>0</v>
      </c>
      <c r="D36" s="70"/>
      <c r="E36" s="357">
        <f>ROUNDUP('7990NTP-NP'!$K$19*0.5,2)</f>
        <v>0</v>
      </c>
      <c r="F36" s="70"/>
      <c r="G36" s="357">
        <f>ROUNDUP('7990NTP-NP'!$L$19*0.5,2)</f>
        <v>0</v>
      </c>
      <c r="H36" s="70"/>
      <c r="I36" s="357">
        <f>ROUNDUP('7990NTP-NP'!$M$19*0.5,2)</f>
        <v>0</v>
      </c>
      <c r="J36" s="70"/>
      <c r="K36" s="357">
        <f>ROUNDUP('7990NTP-NP'!$N$19*0.5,2)</f>
        <v>0</v>
      </c>
      <c r="L36" s="70"/>
      <c r="M36" s="357">
        <f>ROUNDUP('7990NTP-NP'!$O$19*0.5,2)</f>
        <v>0</v>
      </c>
      <c r="N36" s="70"/>
    </row>
    <row r="37" spans="1:254" ht="13.8" x14ac:dyDescent="0.25">
      <c r="A37" s="385"/>
      <c r="B37" s="367"/>
      <c r="C37" s="386"/>
      <c r="D37" s="387"/>
      <c r="E37" s="386"/>
      <c r="F37" s="387"/>
      <c r="G37" s="386"/>
      <c r="H37" s="387"/>
      <c r="I37" s="386"/>
      <c r="J37" s="387"/>
      <c r="K37" s="386"/>
      <c r="L37" s="387"/>
      <c r="M37" s="386"/>
      <c r="N37" s="387"/>
    </row>
    <row r="38" spans="1:254" ht="13.8" x14ac:dyDescent="0.25">
      <c r="A38" s="384" t="s">
        <v>361</v>
      </c>
      <c r="B38" s="375" t="s">
        <v>240</v>
      </c>
      <c r="C38" s="356">
        <f>ROUNDDOWN('7990NTP-NP'!$J$20-('7990NTP-NP'!$J$20*0.5),2)</f>
        <v>0</v>
      </c>
      <c r="D38" s="69">
        <f>'7990NTP-NP'!$C$20</f>
        <v>0</v>
      </c>
      <c r="E38" s="356">
        <f>ROUNDDOWN('7990NTP-NP'!$K$20-('7990NTP-NP'!$K$20*0.5),2)</f>
        <v>0</v>
      </c>
      <c r="F38" s="69">
        <f>'7990NTP-NP'!$D$20</f>
        <v>0</v>
      </c>
      <c r="G38" s="356">
        <f>ROUNDDOWN('7990NTP-NP'!$L$20-('7990NTP-NP'!$L$20*0.5),2)</f>
        <v>0</v>
      </c>
      <c r="H38" s="69">
        <f>'7990NTP-NP'!$E$20</f>
        <v>0</v>
      </c>
      <c r="I38" s="356">
        <f>ROUNDDOWN('7990NTP-NP'!$M$20-('7990NTP-NP'!$M$20*0.5),2)</f>
        <v>0</v>
      </c>
      <c r="J38" s="69">
        <f>'7990NTP-NP'!$F$20</f>
        <v>0</v>
      </c>
      <c r="K38" s="356">
        <f>ROUNDDOWN('7990NTP-NP'!$N$20-('7990NTP-NP'!$N$20*0.5),2)</f>
        <v>0</v>
      </c>
      <c r="L38" s="69">
        <f>'7990NTP-NP'!$G$20</f>
        <v>0</v>
      </c>
      <c r="M38" s="356">
        <f>ROUNDDOWN('7990NTP-NP'!$O$20-('7990NTP-NP'!$O$20*0.5),2)</f>
        <v>0</v>
      </c>
      <c r="N38" s="69">
        <f>'7990NTP-NP'!$H$20</f>
        <v>0</v>
      </c>
    </row>
    <row r="39" spans="1:254" ht="13.8" x14ac:dyDescent="0.25">
      <c r="A39" s="384" t="s">
        <v>362</v>
      </c>
      <c r="B39" s="374" t="s">
        <v>355</v>
      </c>
      <c r="C39" s="357">
        <f>ROUNDUP('7990NTP-NP'!$J$20*0.5,2)</f>
        <v>0</v>
      </c>
      <c r="D39" s="70"/>
      <c r="E39" s="357">
        <f>ROUNDUP('7990NTP-NP'!$K$20*0.5,2)</f>
        <v>0</v>
      </c>
      <c r="F39" s="70"/>
      <c r="G39" s="357">
        <f>ROUNDUP('7990NTP-NP'!$L$20*0.5,2)</f>
        <v>0</v>
      </c>
      <c r="H39" s="70"/>
      <c r="I39" s="357">
        <f>ROUNDUP('7990NTP-NP'!$M$20*0.5,2)</f>
        <v>0</v>
      </c>
      <c r="J39" s="70"/>
      <c r="K39" s="357">
        <f>ROUNDUP('7990NTP-NP'!$N$20*0.5,2)</f>
        <v>0</v>
      </c>
      <c r="L39" s="70"/>
      <c r="M39" s="357">
        <f>ROUNDUP('7990NTP-NP'!$O$20*0.5,2)</f>
        <v>0</v>
      </c>
      <c r="N39" s="70"/>
    </row>
    <row r="40" spans="1:254" ht="13.8" x14ac:dyDescent="0.25">
      <c r="A40" s="385"/>
      <c r="B40" s="376"/>
      <c r="C40" s="389"/>
      <c r="D40" s="390"/>
      <c r="E40" s="389"/>
      <c r="F40" s="390"/>
      <c r="G40" s="389"/>
      <c r="H40" s="390"/>
      <c r="I40" s="389"/>
      <c r="J40" s="390"/>
      <c r="K40" s="389"/>
      <c r="L40" s="390"/>
      <c r="M40" s="389"/>
      <c r="N40" s="390"/>
    </row>
    <row r="41" spans="1:254" ht="16.95" customHeight="1" x14ac:dyDescent="0.25">
      <c r="A41" s="384" t="s">
        <v>363</v>
      </c>
      <c r="B41" s="375" t="s">
        <v>191</v>
      </c>
      <c r="C41" s="356">
        <f>ROUNDDOWN('7990NTP-NP'!$J$21-('7990NTP-NP'!$J$21*0.35),2)</f>
        <v>0</v>
      </c>
      <c r="D41" s="69">
        <f>'7990NTP-NP'!$C$21</f>
        <v>0</v>
      </c>
      <c r="E41" s="356">
        <f>ROUNDDOWN('7990NTP-NP'!$K$21-('7990NTP-NP'!$K$21*0.35),2)</f>
        <v>0</v>
      </c>
      <c r="F41" s="69">
        <f>'7990NTP-NP'!$D$21</f>
        <v>0</v>
      </c>
      <c r="G41" s="356">
        <f>ROUNDDOWN('7990NTP-NP'!$L$21-('7990NTP-NP'!$L$21*0.35),2)</f>
        <v>0</v>
      </c>
      <c r="H41" s="69">
        <f>'7990NTP-NP'!$E$21</f>
        <v>0</v>
      </c>
      <c r="I41" s="356">
        <f>ROUNDDOWN('7990NTP-NP'!$M$21-('7990NTP-NP'!$M$21*0.35),2)</f>
        <v>0</v>
      </c>
      <c r="J41" s="69">
        <f>'7990NTP-NP'!$F$21</f>
        <v>0</v>
      </c>
      <c r="K41" s="356">
        <f>ROUNDDOWN('7990NTP-NP'!$N$21-('7990NTP-NP'!$N$21*0.35),2)</f>
        <v>0</v>
      </c>
      <c r="L41" s="69">
        <f>'7990NTP-NP'!$G$21</f>
        <v>0</v>
      </c>
      <c r="M41" s="356">
        <f>ROUNDDOWN('7990NTP-NP'!$O$21-('7990NTP-NP'!$O$21*0.35),2)</f>
        <v>0</v>
      </c>
      <c r="N41" s="69">
        <f>'7990NTP-NP'!$H$21</f>
        <v>0</v>
      </c>
    </row>
    <row r="42" spans="1:254" ht="13.8" x14ac:dyDescent="0.25">
      <c r="A42" s="384" t="s">
        <v>364</v>
      </c>
      <c r="B42" s="375" t="s">
        <v>356</v>
      </c>
      <c r="C42" s="356">
        <f>ROUNDUP('7990NTP-NP'!$J$21*0.35,2)</f>
        <v>0</v>
      </c>
      <c r="D42" s="70"/>
      <c r="E42" s="356">
        <f>ROUNDUP('7990NTP-NP'!$K$21*0.35,2)</f>
        <v>0</v>
      </c>
      <c r="F42" s="70"/>
      <c r="G42" s="356">
        <f>ROUNDUP('7990NTP-NP'!$L$21*0.35,2)</f>
        <v>0</v>
      </c>
      <c r="H42" s="70"/>
      <c r="I42" s="356">
        <f>ROUNDUP('7990NTP-NP'!$M$21*0.35,2)</f>
        <v>0</v>
      </c>
      <c r="J42" s="70"/>
      <c r="K42" s="356">
        <f>ROUNDUP('7990NTP-NP'!$N$21*0.35,2)</f>
        <v>0</v>
      </c>
      <c r="L42" s="70"/>
      <c r="M42" s="356">
        <f>ROUNDUP('7990NTP-NP'!$O$21*0.35,2)</f>
        <v>0</v>
      </c>
      <c r="N42" s="70"/>
    </row>
    <row r="43" spans="1:254" ht="13.8" x14ac:dyDescent="0.25">
      <c r="A43" s="385"/>
      <c r="B43" s="376"/>
      <c r="C43" s="389"/>
      <c r="D43" s="390"/>
      <c r="E43" s="389"/>
      <c r="F43" s="390"/>
      <c r="G43" s="389"/>
      <c r="H43" s="390"/>
      <c r="I43" s="389"/>
      <c r="J43" s="390"/>
      <c r="K43" s="481"/>
      <c r="L43" s="482"/>
      <c r="M43" s="389"/>
      <c r="N43" s="482"/>
    </row>
    <row r="44" spans="1:254" ht="13.8" x14ac:dyDescent="0.25">
      <c r="A44" s="384" t="s">
        <v>365</v>
      </c>
      <c r="B44" s="365" t="s">
        <v>241</v>
      </c>
      <c r="C44" s="356">
        <f>ROUNDDOWN('7990NTP-NP'!$J$22-('7990NTP-NP'!$J$22*0.35),2)</f>
        <v>0</v>
      </c>
      <c r="D44" s="69">
        <f>'7990NTP-NP'!$C$22</f>
        <v>0</v>
      </c>
      <c r="E44" s="356">
        <f>ROUNDDOWN('7990NTP-NP'!$K$22-('7990NTP-NP'!$K$22*0.35),2)</f>
        <v>0</v>
      </c>
      <c r="F44" s="69">
        <f>'7990NTP-NP'!$D$22</f>
        <v>0</v>
      </c>
      <c r="G44" s="356">
        <f>ROUNDDOWN('7990NTP-NP'!$L$22-('7990NTP-NP'!$L$22*0.35),2)</f>
        <v>0</v>
      </c>
      <c r="H44" s="69">
        <f>'7990NTP-NP'!$E$22</f>
        <v>0</v>
      </c>
      <c r="I44" s="356">
        <f>ROUNDDOWN('7990NTP-NP'!$M$22-('7990NTP-NP'!$M$22*0.35),2)</f>
        <v>0</v>
      </c>
      <c r="J44" s="69">
        <f>'7990NTP-NP'!$F$22</f>
        <v>0</v>
      </c>
      <c r="K44" s="356">
        <f>ROUNDDOWN('7990NTP-NP'!$N$22-('7990NTP-NP'!$N$22*0.35),2)</f>
        <v>0</v>
      </c>
      <c r="L44" s="69">
        <f>'7990NTP-NP'!$G$22</f>
        <v>0</v>
      </c>
      <c r="M44" s="356">
        <f>ROUNDDOWN('7990NTP-NP'!$O$22-('7990NTP-NP'!$O$22*0.35),2)</f>
        <v>0</v>
      </c>
      <c r="N44" s="69">
        <f>'7990NTP-NP'!$H$22</f>
        <v>0</v>
      </c>
    </row>
    <row r="45" spans="1:254" ht="13.8" x14ac:dyDescent="0.25">
      <c r="A45" s="384" t="s">
        <v>366</v>
      </c>
      <c r="B45" s="374" t="s">
        <v>357</v>
      </c>
      <c r="C45" s="357">
        <f>ROUNDUP('7990NTP-NP'!$J$22*0.35,2)</f>
        <v>0</v>
      </c>
      <c r="D45" s="70"/>
      <c r="E45" s="357">
        <f>ROUNDUP('7990NTP-NP'!$K$22*0.35,2)</f>
        <v>0</v>
      </c>
      <c r="F45" s="70"/>
      <c r="G45" s="357">
        <f>ROUNDUP('7990NTP-NP'!$L$22*0.35,2)</f>
        <v>0</v>
      </c>
      <c r="H45" s="70"/>
      <c r="I45" s="357">
        <f>ROUNDUP('7990NTP-NP'!$M$22*0.35,2)</f>
        <v>0</v>
      </c>
      <c r="J45" s="70"/>
      <c r="K45" s="357">
        <f>ROUNDUP('7990NTP-NP'!$N$21*0.35,2)</f>
        <v>0</v>
      </c>
      <c r="L45" s="70"/>
      <c r="M45" s="357">
        <f>ROUNDUP('7990NTP-NP'!$O$22*0.35,2)</f>
        <v>0</v>
      </c>
      <c r="N45" s="70"/>
    </row>
    <row r="46" spans="1:254" ht="13.8" x14ac:dyDescent="0.25">
      <c r="A46" s="385"/>
      <c r="B46" s="367"/>
      <c r="C46" s="386"/>
      <c r="D46" s="387"/>
      <c r="E46" s="386"/>
      <c r="F46" s="387"/>
      <c r="G46" s="386"/>
      <c r="H46" s="387"/>
      <c r="I46" s="386"/>
      <c r="J46" s="387"/>
      <c r="K46" s="386"/>
      <c r="L46" s="387"/>
      <c r="M46" s="386"/>
      <c r="N46" s="387"/>
    </row>
    <row r="47" spans="1:254" s="259" customFormat="1" ht="13.8" x14ac:dyDescent="0.25">
      <c r="A47" s="384" t="s">
        <v>250</v>
      </c>
      <c r="B47" s="374" t="s">
        <v>263</v>
      </c>
      <c r="C47" s="356">
        <f>ROUNDDOWN('7990NTP-NP'!$J$23-('7990NTP-NP'!$J$23*0.12),2)</f>
        <v>0</v>
      </c>
      <c r="D47" s="69">
        <f>'7990NTP-NP'!$C$23</f>
        <v>0</v>
      </c>
      <c r="E47" s="356">
        <f>ROUNDDOWN('7990NTP-NP'!$K$23-('7990NTP-NP'!$K$23*0.12),2)</f>
        <v>0</v>
      </c>
      <c r="F47" s="69">
        <f>'7990NTP-NP'!$D$23</f>
        <v>0</v>
      </c>
      <c r="G47" s="356">
        <f>ROUNDDOWN('7990NTP-NP'!$L$23-('7990NTP-NP'!$L$23*0.12),2)</f>
        <v>0</v>
      </c>
      <c r="H47" s="69">
        <f>'7990NTP-NP'!$E$23</f>
        <v>0</v>
      </c>
      <c r="I47" s="356">
        <f>ROUNDDOWN('7990NTP-NP'!$M$23-('7990NTP-NP'!$M$23*0.12),2)</f>
        <v>0</v>
      </c>
      <c r="J47" s="69">
        <f>'7990NTP-NP'!$F$23</f>
        <v>0</v>
      </c>
      <c r="K47" s="356">
        <f>ROUNDDOWN('7990NTP-NP'!$N$23-('7990NTP-NP'!$N$23*0.12),2)</f>
        <v>0</v>
      </c>
      <c r="L47" s="69">
        <f>'7990NTP-NP'!$G$23</f>
        <v>0</v>
      </c>
      <c r="M47" s="356">
        <f>ROUNDDOWN('7990NTP-NP'!$O$23-('7990NTP-NP'!$O$23*0.12),2)</f>
        <v>0</v>
      </c>
      <c r="N47" s="69">
        <f>'7990NTP-NP'!$H$23</f>
        <v>0</v>
      </c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6"/>
      <c r="EL47" s="286"/>
      <c r="EM47" s="286"/>
      <c r="EN47" s="286"/>
      <c r="EO47" s="286"/>
      <c r="EP47" s="286"/>
      <c r="EQ47" s="286"/>
      <c r="ER47" s="286"/>
      <c r="ES47" s="286"/>
      <c r="ET47" s="286"/>
      <c r="EU47" s="286"/>
      <c r="EV47" s="286"/>
      <c r="EW47" s="286"/>
      <c r="EX47" s="286"/>
      <c r="EY47" s="286"/>
      <c r="EZ47" s="286"/>
      <c r="FA47" s="286"/>
      <c r="FB47" s="286"/>
      <c r="FC47" s="286"/>
      <c r="FD47" s="286"/>
      <c r="FE47" s="286"/>
      <c r="FF47" s="286"/>
      <c r="FG47" s="286"/>
      <c r="FH47" s="286"/>
      <c r="FI47" s="286"/>
      <c r="FJ47" s="286"/>
      <c r="FK47" s="286"/>
      <c r="FL47" s="286"/>
      <c r="FM47" s="286"/>
      <c r="FN47" s="286"/>
      <c r="FO47" s="286"/>
      <c r="FP47" s="286"/>
      <c r="FQ47" s="286"/>
      <c r="FR47" s="286"/>
      <c r="FS47" s="286"/>
      <c r="FT47" s="286"/>
      <c r="FU47" s="286"/>
      <c r="FV47" s="286"/>
      <c r="FW47" s="286"/>
      <c r="FX47" s="286"/>
      <c r="FY47" s="286"/>
      <c r="FZ47" s="286"/>
      <c r="GA47" s="286"/>
      <c r="GB47" s="286"/>
      <c r="GC47" s="286"/>
      <c r="GD47" s="286"/>
      <c r="GE47" s="286"/>
      <c r="GF47" s="286"/>
      <c r="GG47" s="286"/>
      <c r="GH47" s="286"/>
      <c r="GI47" s="286"/>
      <c r="GJ47" s="286"/>
      <c r="GK47" s="286"/>
      <c r="GL47" s="286"/>
      <c r="GM47" s="286"/>
      <c r="GN47" s="286"/>
      <c r="GO47" s="286"/>
      <c r="GP47" s="286"/>
      <c r="GQ47" s="286"/>
      <c r="GR47" s="286"/>
      <c r="GS47" s="286"/>
      <c r="GT47" s="286"/>
      <c r="GU47" s="286"/>
      <c r="GV47" s="286"/>
      <c r="GW47" s="286"/>
      <c r="GX47" s="286"/>
      <c r="GY47" s="286"/>
      <c r="GZ47" s="286"/>
      <c r="HA47" s="286"/>
      <c r="HB47" s="286"/>
      <c r="HC47" s="286"/>
      <c r="HD47" s="286"/>
      <c r="HE47" s="286"/>
      <c r="HF47" s="286"/>
      <c r="HG47" s="286"/>
      <c r="HH47" s="286"/>
      <c r="HI47" s="286"/>
      <c r="HJ47" s="286"/>
      <c r="HK47" s="286"/>
      <c r="HL47" s="286"/>
      <c r="HM47" s="286"/>
      <c r="HN47" s="286"/>
      <c r="HO47" s="286"/>
      <c r="HP47" s="286"/>
      <c r="HQ47" s="286"/>
      <c r="HR47" s="286"/>
      <c r="HS47" s="286"/>
      <c r="HT47" s="286"/>
      <c r="HU47" s="286"/>
      <c r="HV47" s="286"/>
      <c r="HW47" s="286"/>
      <c r="HX47" s="286"/>
      <c r="HY47" s="286"/>
      <c r="HZ47" s="286"/>
      <c r="IA47" s="286"/>
      <c r="IB47" s="286"/>
      <c r="IC47" s="286"/>
      <c r="ID47" s="286"/>
      <c r="IE47" s="286"/>
      <c r="IF47" s="286"/>
      <c r="IG47" s="286"/>
      <c r="IH47" s="286"/>
      <c r="II47" s="286"/>
      <c r="IJ47" s="286"/>
      <c r="IK47" s="286"/>
      <c r="IL47" s="286"/>
      <c r="IM47" s="286"/>
      <c r="IN47" s="286"/>
      <c r="IO47" s="286"/>
      <c r="IP47" s="286"/>
      <c r="IQ47" s="286"/>
      <c r="IR47" s="286"/>
      <c r="IS47" s="286"/>
      <c r="IT47" s="286"/>
    </row>
    <row r="48" spans="1:254" s="259" customFormat="1" ht="13.8" x14ac:dyDescent="0.25">
      <c r="A48" s="384" t="s">
        <v>247</v>
      </c>
      <c r="B48" s="374" t="s">
        <v>367</v>
      </c>
      <c r="C48" s="357">
        <f>ROUNDUP('7990NTP-NP'!$J$23*0.12,2)</f>
        <v>0</v>
      </c>
      <c r="D48" s="70"/>
      <c r="E48" s="357">
        <f>ROUNDUP('7990NTP-NP'!$K$23*0.12,2)</f>
        <v>0</v>
      </c>
      <c r="F48" s="70"/>
      <c r="G48" s="357">
        <f>ROUNDUP('7990NTP-NP'!$L$23*0.12,2)</f>
        <v>0</v>
      </c>
      <c r="H48" s="70"/>
      <c r="I48" s="357">
        <f>ROUNDUP('7990NTP-NP'!$M$23*0.12,2)</f>
        <v>0</v>
      </c>
      <c r="J48" s="70"/>
      <c r="K48" s="357">
        <f>ROUNDUP('7990NTP-NP'!$N$23*0.12,2)</f>
        <v>0</v>
      </c>
      <c r="L48" s="70"/>
      <c r="M48" s="357">
        <f>ROUNDUP('7990NTP-NP'!$O$23*0.12,2)</f>
        <v>0</v>
      </c>
      <c r="N48" s="70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6"/>
      <c r="EJ48" s="286"/>
      <c r="EK48" s="286"/>
      <c r="EL48" s="286"/>
      <c r="EM48" s="286"/>
      <c r="EN48" s="286"/>
      <c r="EO48" s="286"/>
      <c r="EP48" s="286"/>
      <c r="EQ48" s="286"/>
      <c r="ER48" s="286"/>
      <c r="ES48" s="286"/>
      <c r="ET48" s="286"/>
      <c r="EU48" s="286"/>
      <c r="EV48" s="286"/>
      <c r="EW48" s="286"/>
      <c r="EX48" s="286"/>
      <c r="EY48" s="286"/>
      <c r="EZ48" s="286"/>
      <c r="FA48" s="286"/>
      <c r="FB48" s="286"/>
      <c r="FC48" s="286"/>
      <c r="FD48" s="286"/>
      <c r="FE48" s="286"/>
      <c r="FF48" s="286"/>
      <c r="FG48" s="286"/>
      <c r="FH48" s="286"/>
      <c r="FI48" s="286"/>
      <c r="FJ48" s="286"/>
      <c r="FK48" s="286"/>
      <c r="FL48" s="286"/>
      <c r="FM48" s="286"/>
      <c r="FN48" s="286"/>
      <c r="FO48" s="286"/>
      <c r="FP48" s="286"/>
      <c r="FQ48" s="286"/>
      <c r="FR48" s="286"/>
      <c r="FS48" s="286"/>
      <c r="FT48" s="286"/>
      <c r="FU48" s="286"/>
      <c r="FV48" s="286"/>
      <c r="FW48" s="286"/>
      <c r="FX48" s="286"/>
      <c r="FY48" s="286"/>
      <c r="FZ48" s="286"/>
      <c r="GA48" s="286"/>
      <c r="GB48" s="286"/>
      <c r="GC48" s="286"/>
      <c r="GD48" s="286"/>
      <c r="GE48" s="286"/>
      <c r="GF48" s="286"/>
      <c r="GG48" s="286"/>
      <c r="GH48" s="286"/>
      <c r="GI48" s="286"/>
      <c r="GJ48" s="286"/>
      <c r="GK48" s="286"/>
      <c r="GL48" s="286"/>
      <c r="GM48" s="286"/>
      <c r="GN48" s="286"/>
      <c r="GO48" s="286"/>
      <c r="GP48" s="286"/>
      <c r="GQ48" s="286"/>
      <c r="GR48" s="286"/>
      <c r="GS48" s="286"/>
      <c r="GT48" s="286"/>
      <c r="GU48" s="286"/>
      <c r="GV48" s="286"/>
      <c r="GW48" s="286"/>
      <c r="GX48" s="286"/>
      <c r="GY48" s="286"/>
      <c r="GZ48" s="286"/>
      <c r="HA48" s="286"/>
      <c r="HB48" s="286"/>
      <c r="HC48" s="286"/>
      <c r="HD48" s="286"/>
      <c r="HE48" s="286"/>
      <c r="HF48" s="286"/>
      <c r="HG48" s="286"/>
      <c r="HH48" s="286"/>
      <c r="HI48" s="286"/>
      <c r="HJ48" s="286"/>
      <c r="HK48" s="286"/>
      <c r="HL48" s="286"/>
      <c r="HM48" s="286"/>
      <c r="HN48" s="286"/>
      <c r="HO48" s="286"/>
      <c r="HP48" s="286"/>
      <c r="HQ48" s="286"/>
      <c r="HR48" s="286"/>
      <c r="HS48" s="286"/>
      <c r="HT48" s="286"/>
      <c r="HU48" s="286"/>
      <c r="HV48" s="286"/>
      <c r="HW48" s="286"/>
      <c r="HX48" s="286"/>
      <c r="HY48" s="286"/>
      <c r="HZ48" s="286"/>
      <c r="IA48" s="286"/>
      <c r="IB48" s="286"/>
      <c r="IC48" s="286"/>
      <c r="ID48" s="286"/>
      <c r="IE48" s="286"/>
      <c r="IF48" s="286"/>
      <c r="IG48" s="286"/>
      <c r="IH48" s="286"/>
      <c r="II48" s="286"/>
      <c r="IJ48" s="286"/>
      <c r="IK48" s="286"/>
      <c r="IL48" s="286"/>
      <c r="IM48" s="286"/>
      <c r="IN48" s="286"/>
      <c r="IO48" s="286"/>
      <c r="IP48" s="286"/>
      <c r="IQ48" s="286"/>
      <c r="IR48" s="286"/>
      <c r="IS48" s="286"/>
      <c r="IT48" s="286"/>
    </row>
    <row r="49" spans="1:254" s="259" customFormat="1" ht="13.8" x14ac:dyDescent="0.25">
      <c r="A49" s="367"/>
      <c r="B49" s="367"/>
      <c r="C49" s="386"/>
      <c r="D49" s="387"/>
      <c r="E49" s="386"/>
      <c r="F49" s="387"/>
      <c r="G49" s="386"/>
      <c r="H49" s="387"/>
      <c r="I49" s="386"/>
      <c r="J49" s="387"/>
      <c r="K49" s="386"/>
      <c r="L49" s="387"/>
      <c r="M49" s="386"/>
      <c r="N49" s="387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6"/>
      <c r="FB49" s="286"/>
      <c r="FC49" s="286"/>
      <c r="FD49" s="286"/>
      <c r="FE49" s="286"/>
      <c r="FF49" s="286"/>
      <c r="FG49" s="286"/>
      <c r="FH49" s="286"/>
      <c r="FI49" s="286"/>
      <c r="FJ49" s="286"/>
      <c r="FK49" s="286"/>
      <c r="FL49" s="286"/>
      <c r="FM49" s="286"/>
      <c r="FN49" s="286"/>
      <c r="FO49" s="286"/>
      <c r="FP49" s="286"/>
      <c r="FQ49" s="286"/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</row>
    <row r="50" spans="1:254" s="259" customFormat="1" ht="27.6" x14ac:dyDescent="0.25">
      <c r="A50" s="384" t="s">
        <v>252</v>
      </c>
      <c r="B50" s="374" t="s">
        <v>248</v>
      </c>
      <c r="C50" s="356">
        <f>ROUNDDOWN('7990NTP-NP'!$J$24-('7990NTP-NP'!$J$24*0.12),2)</f>
        <v>0</v>
      </c>
      <c r="D50" s="69">
        <f>'7990NTP-NP'!$C$24</f>
        <v>0</v>
      </c>
      <c r="E50" s="356">
        <f>ROUNDDOWN('7990NTP-NP'!$K$24-('7990NTP-NP'!$K$24*0.12),2)</f>
        <v>0</v>
      </c>
      <c r="F50" s="69">
        <f>'7990NTP-NP'!$D$24</f>
        <v>0</v>
      </c>
      <c r="G50" s="356">
        <f>ROUNDDOWN('7990NTP-NP'!$L$24-('7990NTP-NP'!$L$24*0.12),2)</f>
        <v>0</v>
      </c>
      <c r="H50" s="69">
        <f>'7990NTP-NP'!$E$24</f>
        <v>0</v>
      </c>
      <c r="I50" s="356">
        <f>ROUNDDOWN('7990NTP-NP'!$M$24-('7990NTP-NP'!$M$24*0.12),2)</f>
        <v>0</v>
      </c>
      <c r="J50" s="69">
        <f>'7990NTP-NP'!$F$24</f>
        <v>0</v>
      </c>
      <c r="K50" s="356">
        <f>ROUNDDOWN('7990NTP-NP'!$N$24-('7990NTP-NP'!$N$24*0.12),2)</f>
        <v>0</v>
      </c>
      <c r="L50" s="69">
        <f>'7990NTP-NP'!$G$24</f>
        <v>0</v>
      </c>
      <c r="M50" s="356">
        <f>ROUNDDOWN('7990NTP-NP'!$O$24-('7990NTP-NP'!$O$24*0.12),2)</f>
        <v>0</v>
      </c>
      <c r="N50" s="69">
        <f>'7990NTP-NP'!$H$24</f>
        <v>0</v>
      </c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6"/>
      <c r="EL50" s="286"/>
      <c r="EM50" s="286"/>
      <c r="EN50" s="286"/>
      <c r="EO50" s="286"/>
      <c r="EP50" s="286"/>
      <c r="EQ50" s="286"/>
      <c r="ER50" s="286"/>
      <c r="ES50" s="286"/>
      <c r="ET50" s="286"/>
      <c r="EU50" s="286"/>
      <c r="EV50" s="286"/>
      <c r="EW50" s="286"/>
      <c r="EX50" s="286"/>
      <c r="EY50" s="286"/>
      <c r="EZ50" s="286"/>
      <c r="FA50" s="286"/>
      <c r="FB50" s="286"/>
      <c r="FC50" s="286"/>
      <c r="FD50" s="286"/>
      <c r="FE50" s="286"/>
      <c r="FF50" s="286"/>
      <c r="FG50" s="286"/>
      <c r="FH50" s="286"/>
      <c r="FI50" s="286"/>
      <c r="FJ50" s="286"/>
      <c r="FK50" s="286"/>
      <c r="FL50" s="286"/>
      <c r="FM50" s="286"/>
      <c r="FN50" s="286"/>
      <c r="FO50" s="286"/>
      <c r="FP50" s="286"/>
      <c r="FQ50" s="286"/>
      <c r="FR50" s="286"/>
      <c r="FS50" s="286"/>
      <c r="FT50" s="286"/>
      <c r="FU50" s="286"/>
      <c r="FV50" s="286"/>
      <c r="FW50" s="286"/>
      <c r="FX50" s="286"/>
      <c r="FY50" s="286"/>
      <c r="FZ50" s="286"/>
      <c r="GA50" s="286"/>
      <c r="GB50" s="286"/>
      <c r="GC50" s="286"/>
      <c r="GD50" s="286"/>
      <c r="GE50" s="286"/>
      <c r="GF50" s="286"/>
      <c r="GG50" s="286"/>
      <c r="GH50" s="286"/>
      <c r="GI50" s="286"/>
      <c r="GJ50" s="286"/>
      <c r="GK50" s="286"/>
      <c r="GL50" s="286"/>
      <c r="GM50" s="286"/>
      <c r="GN50" s="286"/>
      <c r="GO50" s="286"/>
      <c r="GP50" s="286"/>
      <c r="GQ50" s="286"/>
      <c r="GR50" s="286"/>
      <c r="GS50" s="286"/>
      <c r="GT50" s="286"/>
      <c r="GU50" s="286"/>
      <c r="GV50" s="286"/>
      <c r="GW50" s="286"/>
      <c r="GX50" s="286"/>
      <c r="GY50" s="286"/>
      <c r="GZ50" s="286"/>
      <c r="HA50" s="286"/>
      <c r="HB50" s="286"/>
      <c r="HC50" s="286"/>
      <c r="HD50" s="286"/>
      <c r="HE50" s="286"/>
      <c r="HF50" s="286"/>
      <c r="HG50" s="286"/>
      <c r="HH50" s="286"/>
      <c r="HI50" s="286"/>
      <c r="HJ50" s="286"/>
      <c r="HK50" s="286"/>
      <c r="HL50" s="286"/>
      <c r="HM50" s="286"/>
      <c r="HN50" s="286"/>
      <c r="HO50" s="286"/>
      <c r="HP50" s="286"/>
      <c r="HQ50" s="286"/>
      <c r="HR50" s="286"/>
      <c r="HS50" s="286"/>
      <c r="HT50" s="286"/>
      <c r="HU50" s="286"/>
      <c r="HV50" s="286"/>
      <c r="HW50" s="286"/>
      <c r="HX50" s="286"/>
      <c r="HY50" s="286"/>
      <c r="HZ50" s="286"/>
      <c r="IA50" s="286"/>
      <c r="IB50" s="286"/>
      <c r="IC50" s="286"/>
      <c r="ID50" s="286"/>
      <c r="IE50" s="286"/>
      <c r="IF50" s="286"/>
      <c r="IG50" s="286"/>
      <c r="IH50" s="286"/>
      <c r="II50" s="286"/>
      <c r="IJ50" s="286"/>
      <c r="IK50" s="286"/>
      <c r="IL50" s="286"/>
      <c r="IM50" s="286"/>
      <c r="IN50" s="286"/>
      <c r="IO50" s="286"/>
      <c r="IP50" s="286"/>
      <c r="IQ50" s="286"/>
      <c r="IR50" s="286"/>
      <c r="IS50" s="286"/>
      <c r="IT50" s="286"/>
    </row>
    <row r="51" spans="1:254" s="259" customFormat="1" ht="27.6" x14ac:dyDescent="0.25">
      <c r="A51" s="384" t="s">
        <v>249</v>
      </c>
      <c r="B51" s="377" t="s">
        <v>368</v>
      </c>
      <c r="C51" s="357">
        <f>ROUNDUP('7990NTP-NP'!$J$24*0.12,2)</f>
        <v>0</v>
      </c>
      <c r="D51" s="70"/>
      <c r="E51" s="357">
        <f>ROUNDUP('7990NTP-NP'!$K$24*0.12,2)</f>
        <v>0</v>
      </c>
      <c r="F51" s="70"/>
      <c r="G51" s="357">
        <f>ROUNDUP('7990NTP-NP'!$L$24*0.12,2)</f>
        <v>0</v>
      </c>
      <c r="H51" s="70"/>
      <c r="I51" s="357">
        <f>ROUNDUP('7990NTP-NP'!$M$24*0.12,2)</f>
        <v>0</v>
      </c>
      <c r="J51" s="70"/>
      <c r="K51" s="357">
        <f>ROUNDUP('7990NTP-NP'!$N$24*0.12,2)</f>
        <v>0</v>
      </c>
      <c r="L51" s="70"/>
      <c r="M51" s="357">
        <f>ROUNDUP('7990NTP-NP'!$O$24*0.12,2)</f>
        <v>0</v>
      </c>
      <c r="N51" s="70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6"/>
      <c r="CN51" s="286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6"/>
      <c r="EL51" s="286"/>
      <c r="EM51" s="286"/>
      <c r="EN51" s="286"/>
      <c r="EO51" s="286"/>
      <c r="EP51" s="286"/>
      <c r="EQ51" s="286"/>
      <c r="ER51" s="286"/>
      <c r="ES51" s="286"/>
      <c r="ET51" s="286"/>
      <c r="EU51" s="286"/>
      <c r="EV51" s="286"/>
      <c r="EW51" s="286"/>
      <c r="EX51" s="286"/>
      <c r="EY51" s="286"/>
      <c r="EZ51" s="286"/>
      <c r="FA51" s="286"/>
      <c r="FB51" s="286"/>
      <c r="FC51" s="286"/>
      <c r="FD51" s="286"/>
      <c r="FE51" s="286"/>
      <c r="FF51" s="286"/>
      <c r="FG51" s="286"/>
      <c r="FH51" s="286"/>
      <c r="FI51" s="286"/>
      <c r="FJ51" s="286"/>
      <c r="FK51" s="286"/>
      <c r="FL51" s="286"/>
      <c r="FM51" s="286"/>
      <c r="FN51" s="286"/>
      <c r="FO51" s="286"/>
      <c r="FP51" s="286"/>
      <c r="FQ51" s="286"/>
      <c r="FR51" s="286"/>
      <c r="FS51" s="286"/>
      <c r="FT51" s="286"/>
      <c r="FU51" s="286"/>
      <c r="FV51" s="286"/>
      <c r="FW51" s="286"/>
      <c r="FX51" s="286"/>
      <c r="FY51" s="286"/>
      <c r="FZ51" s="286"/>
      <c r="GA51" s="286"/>
      <c r="GB51" s="286"/>
      <c r="GC51" s="286"/>
      <c r="GD51" s="286"/>
      <c r="GE51" s="286"/>
      <c r="GF51" s="286"/>
      <c r="GG51" s="286"/>
      <c r="GH51" s="286"/>
      <c r="GI51" s="286"/>
      <c r="GJ51" s="286"/>
      <c r="GK51" s="286"/>
      <c r="GL51" s="286"/>
      <c r="GM51" s="286"/>
      <c r="GN51" s="286"/>
      <c r="GO51" s="286"/>
      <c r="GP51" s="286"/>
      <c r="GQ51" s="286"/>
      <c r="GR51" s="286"/>
      <c r="GS51" s="286"/>
      <c r="GT51" s="286"/>
      <c r="GU51" s="286"/>
      <c r="GV51" s="286"/>
      <c r="GW51" s="286"/>
      <c r="GX51" s="286"/>
      <c r="GY51" s="286"/>
      <c r="GZ51" s="286"/>
      <c r="HA51" s="286"/>
      <c r="HB51" s="286"/>
      <c r="HC51" s="286"/>
      <c r="HD51" s="286"/>
      <c r="HE51" s="286"/>
      <c r="HF51" s="286"/>
      <c r="HG51" s="286"/>
      <c r="HH51" s="286"/>
      <c r="HI51" s="286"/>
      <c r="HJ51" s="286"/>
      <c r="HK51" s="286"/>
      <c r="HL51" s="286"/>
      <c r="HM51" s="286"/>
      <c r="HN51" s="286"/>
      <c r="HO51" s="286"/>
      <c r="HP51" s="286"/>
      <c r="HQ51" s="286"/>
      <c r="HR51" s="286"/>
      <c r="HS51" s="286"/>
      <c r="HT51" s="286"/>
      <c r="HU51" s="286"/>
      <c r="HV51" s="286"/>
      <c r="HW51" s="286"/>
      <c r="HX51" s="286"/>
      <c r="HY51" s="286"/>
      <c r="HZ51" s="286"/>
      <c r="IA51" s="286"/>
      <c r="IB51" s="286"/>
      <c r="IC51" s="286"/>
      <c r="ID51" s="286"/>
      <c r="IE51" s="286"/>
      <c r="IF51" s="286"/>
      <c r="IG51" s="286"/>
      <c r="IH51" s="286"/>
      <c r="II51" s="286"/>
      <c r="IJ51" s="286"/>
      <c r="IK51" s="286"/>
      <c r="IL51" s="286"/>
      <c r="IM51" s="286"/>
      <c r="IN51" s="286"/>
      <c r="IO51" s="286"/>
      <c r="IP51" s="286"/>
      <c r="IQ51" s="286"/>
      <c r="IR51" s="286"/>
      <c r="IS51" s="286"/>
      <c r="IT51" s="286"/>
    </row>
    <row r="52" spans="1:254" s="259" customFormat="1" ht="13.8" x14ac:dyDescent="0.25">
      <c r="A52" s="367"/>
      <c r="B52" s="367"/>
      <c r="C52" s="386"/>
      <c r="D52" s="387"/>
      <c r="E52" s="386"/>
      <c r="F52" s="387"/>
      <c r="G52" s="386"/>
      <c r="H52" s="387"/>
      <c r="I52" s="386"/>
      <c r="J52" s="387"/>
      <c r="K52" s="386"/>
      <c r="L52" s="387"/>
      <c r="M52" s="386"/>
      <c r="N52" s="387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6"/>
      <c r="EU52" s="286"/>
      <c r="EV52" s="286"/>
      <c r="EW52" s="286"/>
      <c r="EX52" s="286"/>
      <c r="EY52" s="286"/>
      <c r="EZ52" s="286"/>
      <c r="FA52" s="286"/>
      <c r="FB52" s="286"/>
      <c r="FC52" s="286"/>
      <c r="FD52" s="286"/>
      <c r="FE52" s="286"/>
      <c r="FF52" s="286"/>
      <c r="FG52" s="286"/>
      <c r="FH52" s="286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6"/>
      <c r="FU52" s="286"/>
      <c r="FV52" s="286"/>
      <c r="FW52" s="286"/>
      <c r="FX52" s="286"/>
      <c r="FY52" s="286"/>
      <c r="FZ52" s="286"/>
      <c r="GA52" s="286"/>
      <c r="GB52" s="286"/>
      <c r="GC52" s="286"/>
      <c r="GD52" s="286"/>
      <c r="GE52" s="286"/>
      <c r="GF52" s="286"/>
      <c r="GG52" s="286"/>
      <c r="GH52" s="286"/>
      <c r="GI52" s="286"/>
      <c r="GJ52" s="286"/>
      <c r="GK52" s="286"/>
      <c r="GL52" s="286"/>
      <c r="GM52" s="286"/>
      <c r="GN52" s="286"/>
      <c r="GO52" s="286"/>
      <c r="GP52" s="286"/>
      <c r="GQ52" s="286"/>
      <c r="GR52" s="286"/>
      <c r="GS52" s="286"/>
      <c r="GT52" s="286"/>
      <c r="GU52" s="286"/>
      <c r="GV52" s="286"/>
      <c r="GW52" s="286"/>
      <c r="GX52" s="286"/>
      <c r="GY52" s="286"/>
      <c r="GZ52" s="286"/>
      <c r="HA52" s="286"/>
      <c r="HB52" s="286"/>
      <c r="HC52" s="286"/>
      <c r="HD52" s="286"/>
      <c r="HE52" s="286"/>
      <c r="HF52" s="286"/>
      <c r="HG52" s="286"/>
      <c r="HH52" s="286"/>
      <c r="HI52" s="286"/>
      <c r="HJ52" s="286"/>
      <c r="HK52" s="286"/>
      <c r="HL52" s="286"/>
      <c r="HM52" s="286"/>
      <c r="HN52" s="286"/>
      <c r="HO52" s="286"/>
      <c r="HP52" s="286"/>
      <c r="HQ52" s="286"/>
      <c r="HR52" s="286"/>
      <c r="HS52" s="286"/>
      <c r="HT52" s="286"/>
      <c r="HU52" s="286"/>
      <c r="HV52" s="286"/>
      <c r="HW52" s="286"/>
      <c r="HX52" s="286"/>
      <c r="HY52" s="286"/>
      <c r="HZ52" s="286"/>
      <c r="IA52" s="286"/>
      <c r="IB52" s="286"/>
      <c r="IC52" s="286"/>
      <c r="ID52" s="286"/>
      <c r="IE52" s="286"/>
      <c r="IF52" s="286"/>
      <c r="IG52" s="286"/>
      <c r="IH52" s="286"/>
      <c r="II52" s="286"/>
      <c r="IJ52" s="286"/>
      <c r="IK52" s="286"/>
      <c r="IL52" s="286"/>
      <c r="IM52" s="286"/>
      <c r="IN52" s="286"/>
      <c r="IO52" s="286"/>
      <c r="IP52" s="286"/>
      <c r="IQ52" s="286"/>
      <c r="IR52" s="286"/>
      <c r="IS52" s="286"/>
      <c r="IT52" s="286"/>
    </row>
    <row r="53" spans="1:254" s="259" customFormat="1" ht="27.6" x14ac:dyDescent="0.25">
      <c r="A53" s="391" t="s">
        <v>254</v>
      </c>
      <c r="B53" s="374" t="s">
        <v>255</v>
      </c>
      <c r="C53" s="356">
        <f>ROUNDDOWN('7990NTP-NP'!$J$25-('7990NTP-NP'!$J$25*0.12),2)</f>
        <v>0</v>
      </c>
      <c r="D53" s="69">
        <f>'7990NTP-NP'!$C$25</f>
        <v>0</v>
      </c>
      <c r="E53" s="356">
        <f>ROUNDDOWN('7990NTP-NP'!$K$25-('7990NTP-NP'!$K$25*0.12),2)</f>
        <v>0</v>
      </c>
      <c r="F53" s="69">
        <f>'7990NTP-NP'!$D$25</f>
        <v>0</v>
      </c>
      <c r="G53" s="356">
        <f>ROUNDDOWN('7990NTP-NP'!$L$25-('7990NTP-NP'!$L$25*0.12),2)</f>
        <v>0</v>
      </c>
      <c r="H53" s="69">
        <f>'7990NTP-NP'!$E$25</f>
        <v>0</v>
      </c>
      <c r="I53" s="356">
        <f>ROUNDDOWN('7990NTP-NP'!$M$25-('7990NTP-NP'!$M$25*0.12),2)</f>
        <v>0</v>
      </c>
      <c r="J53" s="69">
        <f>'7990NTP-NP'!$F$25</f>
        <v>0</v>
      </c>
      <c r="K53" s="356">
        <f>ROUNDDOWN('7990NTP-NP'!$N$25-('7990NTP-NP'!$N$25*0.12),2)</f>
        <v>0</v>
      </c>
      <c r="L53" s="69">
        <f>'7990NTP-NP'!$G$25</f>
        <v>0</v>
      </c>
      <c r="M53" s="356">
        <f>ROUNDDOWN('7990NTP-NP'!$O$25-('7990NTP-NP'!$O$25*0.12),2)</f>
        <v>0</v>
      </c>
      <c r="N53" s="69">
        <f>'7990NTP-NP'!$H$25</f>
        <v>0</v>
      </c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6"/>
      <c r="EL53" s="286"/>
      <c r="EM53" s="286"/>
      <c r="EN53" s="286"/>
      <c r="EO53" s="286"/>
      <c r="EP53" s="286"/>
      <c r="EQ53" s="286"/>
      <c r="ER53" s="286"/>
      <c r="ES53" s="286"/>
      <c r="ET53" s="286"/>
      <c r="EU53" s="286"/>
      <c r="EV53" s="286"/>
      <c r="EW53" s="286"/>
      <c r="EX53" s="286"/>
      <c r="EY53" s="286"/>
      <c r="EZ53" s="286"/>
      <c r="FA53" s="286"/>
      <c r="FB53" s="286"/>
      <c r="FC53" s="286"/>
      <c r="FD53" s="286"/>
      <c r="FE53" s="286"/>
      <c r="FF53" s="286"/>
      <c r="FG53" s="286"/>
      <c r="FH53" s="286"/>
      <c r="FI53" s="286"/>
      <c r="FJ53" s="286"/>
      <c r="FK53" s="286"/>
      <c r="FL53" s="286"/>
      <c r="FM53" s="286"/>
      <c r="FN53" s="286"/>
      <c r="FO53" s="286"/>
      <c r="FP53" s="286"/>
      <c r="FQ53" s="286"/>
      <c r="FR53" s="286"/>
      <c r="FS53" s="286"/>
      <c r="FT53" s="286"/>
      <c r="FU53" s="286"/>
      <c r="FV53" s="286"/>
      <c r="FW53" s="286"/>
      <c r="FX53" s="286"/>
      <c r="FY53" s="286"/>
      <c r="FZ53" s="286"/>
      <c r="GA53" s="286"/>
      <c r="GB53" s="286"/>
      <c r="GC53" s="286"/>
      <c r="GD53" s="286"/>
      <c r="GE53" s="286"/>
      <c r="GF53" s="286"/>
      <c r="GG53" s="286"/>
      <c r="GH53" s="286"/>
      <c r="GI53" s="286"/>
      <c r="GJ53" s="286"/>
      <c r="GK53" s="286"/>
      <c r="GL53" s="286"/>
      <c r="GM53" s="286"/>
      <c r="GN53" s="286"/>
      <c r="GO53" s="286"/>
      <c r="GP53" s="286"/>
      <c r="GQ53" s="286"/>
      <c r="GR53" s="286"/>
      <c r="GS53" s="286"/>
      <c r="GT53" s="286"/>
      <c r="GU53" s="286"/>
      <c r="GV53" s="286"/>
      <c r="GW53" s="286"/>
      <c r="GX53" s="286"/>
      <c r="GY53" s="286"/>
      <c r="GZ53" s="286"/>
      <c r="HA53" s="286"/>
      <c r="HB53" s="286"/>
      <c r="HC53" s="286"/>
      <c r="HD53" s="286"/>
      <c r="HE53" s="286"/>
      <c r="HF53" s="286"/>
      <c r="HG53" s="286"/>
      <c r="HH53" s="286"/>
      <c r="HI53" s="286"/>
      <c r="HJ53" s="286"/>
      <c r="HK53" s="286"/>
      <c r="HL53" s="286"/>
      <c r="HM53" s="286"/>
      <c r="HN53" s="286"/>
      <c r="HO53" s="286"/>
      <c r="HP53" s="286"/>
      <c r="HQ53" s="286"/>
      <c r="HR53" s="286"/>
      <c r="HS53" s="286"/>
      <c r="HT53" s="286"/>
      <c r="HU53" s="286"/>
      <c r="HV53" s="286"/>
      <c r="HW53" s="286"/>
      <c r="HX53" s="286"/>
      <c r="HY53" s="286"/>
      <c r="HZ53" s="286"/>
      <c r="IA53" s="286"/>
      <c r="IB53" s="286"/>
      <c r="IC53" s="286"/>
      <c r="ID53" s="286"/>
      <c r="IE53" s="286"/>
      <c r="IF53" s="286"/>
      <c r="IG53" s="286"/>
      <c r="IH53" s="286"/>
      <c r="II53" s="286"/>
      <c r="IJ53" s="286"/>
      <c r="IK53" s="286"/>
      <c r="IL53" s="286"/>
      <c r="IM53" s="286"/>
      <c r="IN53" s="286"/>
      <c r="IO53" s="286"/>
      <c r="IP53" s="286"/>
      <c r="IQ53" s="286"/>
      <c r="IR53" s="286"/>
      <c r="IS53" s="286"/>
      <c r="IT53" s="286"/>
    </row>
    <row r="54" spans="1:254" s="259" customFormat="1" ht="14.4" x14ac:dyDescent="0.3">
      <c r="A54" s="292" t="s">
        <v>253</v>
      </c>
      <c r="B54" s="378" t="s">
        <v>369</v>
      </c>
      <c r="C54" s="357">
        <f>ROUNDUP('7990NTP-NP'!$J$25*0.12,2)</f>
        <v>0</v>
      </c>
      <c r="D54" s="70"/>
      <c r="E54" s="357">
        <f>ROUNDUP('7990NTP-NP'!$K$25*0.12,2)</f>
        <v>0</v>
      </c>
      <c r="F54" s="70"/>
      <c r="G54" s="357">
        <f>ROUNDUP('7990NTP-NP'!$L$25*0.12,2)</f>
        <v>0</v>
      </c>
      <c r="H54" s="70"/>
      <c r="I54" s="357">
        <f>ROUNDUP('7990NTP-NP'!$M$25*0.12,2)</f>
        <v>0</v>
      </c>
      <c r="J54" s="70"/>
      <c r="K54" s="357">
        <f>ROUNDUP('7990NTP-NP'!$N$25*0.12,2)</f>
        <v>0</v>
      </c>
      <c r="L54" s="70"/>
      <c r="M54" s="357">
        <f>ROUNDUP('7990NTP-NP'!$O$25*0.12,2)</f>
        <v>0</v>
      </c>
      <c r="N54" s="70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6"/>
      <c r="EH54" s="286"/>
      <c r="EI54" s="286"/>
      <c r="EJ54" s="286"/>
      <c r="EK54" s="286"/>
      <c r="EL54" s="286"/>
      <c r="EM54" s="286"/>
      <c r="EN54" s="286"/>
      <c r="EO54" s="286"/>
      <c r="EP54" s="286"/>
      <c r="EQ54" s="286"/>
      <c r="ER54" s="286"/>
      <c r="ES54" s="286"/>
      <c r="ET54" s="286"/>
      <c r="EU54" s="286"/>
      <c r="EV54" s="286"/>
      <c r="EW54" s="286"/>
      <c r="EX54" s="286"/>
      <c r="EY54" s="286"/>
      <c r="EZ54" s="286"/>
      <c r="FA54" s="286"/>
      <c r="FB54" s="286"/>
      <c r="FC54" s="286"/>
      <c r="FD54" s="286"/>
      <c r="FE54" s="286"/>
      <c r="FF54" s="286"/>
      <c r="FG54" s="286"/>
      <c r="FH54" s="286"/>
      <c r="FI54" s="286"/>
      <c r="FJ54" s="286"/>
      <c r="FK54" s="286"/>
      <c r="FL54" s="286"/>
      <c r="FM54" s="286"/>
      <c r="FN54" s="286"/>
      <c r="FO54" s="286"/>
      <c r="FP54" s="286"/>
      <c r="FQ54" s="286"/>
      <c r="FR54" s="286"/>
      <c r="FS54" s="286"/>
      <c r="FT54" s="286"/>
      <c r="FU54" s="286"/>
      <c r="FV54" s="286"/>
      <c r="FW54" s="286"/>
      <c r="FX54" s="286"/>
      <c r="FY54" s="286"/>
      <c r="FZ54" s="286"/>
      <c r="GA54" s="286"/>
      <c r="GB54" s="286"/>
      <c r="GC54" s="286"/>
      <c r="GD54" s="286"/>
      <c r="GE54" s="286"/>
      <c r="GF54" s="286"/>
      <c r="GG54" s="286"/>
      <c r="GH54" s="286"/>
      <c r="GI54" s="286"/>
      <c r="GJ54" s="286"/>
      <c r="GK54" s="286"/>
      <c r="GL54" s="286"/>
      <c r="GM54" s="286"/>
      <c r="GN54" s="286"/>
      <c r="GO54" s="286"/>
      <c r="GP54" s="286"/>
      <c r="GQ54" s="286"/>
      <c r="GR54" s="286"/>
      <c r="GS54" s="286"/>
      <c r="GT54" s="286"/>
      <c r="GU54" s="286"/>
      <c r="GV54" s="286"/>
      <c r="GW54" s="286"/>
      <c r="GX54" s="286"/>
      <c r="GY54" s="286"/>
      <c r="GZ54" s="286"/>
      <c r="HA54" s="286"/>
      <c r="HB54" s="286"/>
      <c r="HC54" s="286"/>
      <c r="HD54" s="286"/>
      <c r="HE54" s="286"/>
      <c r="HF54" s="286"/>
      <c r="HG54" s="286"/>
      <c r="HH54" s="286"/>
      <c r="HI54" s="286"/>
      <c r="HJ54" s="286"/>
      <c r="HK54" s="286"/>
      <c r="HL54" s="286"/>
      <c r="HM54" s="286"/>
      <c r="HN54" s="286"/>
      <c r="HO54" s="286"/>
      <c r="HP54" s="286"/>
      <c r="HQ54" s="286"/>
      <c r="HR54" s="286"/>
      <c r="HS54" s="286"/>
      <c r="HT54" s="286"/>
      <c r="HU54" s="286"/>
      <c r="HV54" s="286"/>
      <c r="HW54" s="286"/>
      <c r="HX54" s="286"/>
      <c r="HY54" s="286"/>
      <c r="HZ54" s="286"/>
      <c r="IA54" s="286"/>
      <c r="IB54" s="286"/>
      <c r="IC54" s="286"/>
      <c r="ID54" s="286"/>
      <c r="IE54" s="286"/>
      <c r="IF54" s="286"/>
      <c r="IG54" s="286"/>
      <c r="IH54" s="286"/>
      <c r="II54" s="286"/>
      <c r="IJ54" s="286"/>
      <c r="IK54" s="286"/>
      <c r="IL54" s="286"/>
      <c r="IM54" s="286"/>
      <c r="IN54" s="286"/>
      <c r="IO54" s="286"/>
      <c r="IP54" s="286"/>
      <c r="IQ54" s="286"/>
      <c r="IR54" s="286"/>
      <c r="IS54" s="286"/>
      <c r="IT54" s="286"/>
    </row>
    <row r="55" spans="1:254" s="259" customFormat="1" ht="13.8" x14ac:dyDescent="0.25">
      <c r="A55" s="367"/>
      <c r="B55" s="367"/>
      <c r="C55" s="386"/>
      <c r="D55" s="387"/>
      <c r="E55" s="386"/>
      <c r="F55" s="387"/>
      <c r="G55" s="386"/>
      <c r="H55" s="387"/>
      <c r="I55" s="386"/>
      <c r="J55" s="387"/>
      <c r="K55" s="386"/>
      <c r="L55" s="387"/>
      <c r="M55" s="386"/>
      <c r="N55" s="387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6"/>
      <c r="EL55" s="286"/>
      <c r="EM55" s="286"/>
      <c r="EN55" s="286"/>
      <c r="EO55" s="286"/>
      <c r="EP55" s="286"/>
      <c r="EQ55" s="286"/>
      <c r="ER55" s="286"/>
      <c r="ES55" s="286"/>
      <c r="ET55" s="286"/>
      <c r="EU55" s="286"/>
      <c r="EV55" s="286"/>
      <c r="EW55" s="286"/>
      <c r="EX55" s="286"/>
      <c r="EY55" s="286"/>
      <c r="EZ55" s="286"/>
      <c r="FA55" s="286"/>
      <c r="FB55" s="286"/>
      <c r="FC55" s="286"/>
      <c r="FD55" s="286"/>
      <c r="FE55" s="286"/>
      <c r="FF55" s="286"/>
      <c r="FG55" s="286"/>
      <c r="FH55" s="286"/>
      <c r="FI55" s="286"/>
      <c r="FJ55" s="286"/>
      <c r="FK55" s="286"/>
      <c r="FL55" s="286"/>
      <c r="FM55" s="286"/>
      <c r="FN55" s="286"/>
      <c r="FO55" s="286"/>
      <c r="FP55" s="286"/>
      <c r="FQ55" s="286"/>
      <c r="FR55" s="286"/>
      <c r="FS55" s="286"/>
      <c r="FT55" s="286"/>
      <c r="FU55" s="286"/>
      <c r="FV55" s="286"/>
      <c r="FW55" s="286"/>
      <c r="FX55" s="286"/>
      <c r="FY55" s="286"/>
      <c r="FZ55" s="286"/>
      <c r="GA55" s="286"/>
      <c r="GB55" s="286"/>
      <c r="GC55" s="286"/>
      <c r="GD55" s="286"/>
      <c r="GE55" s="286"/>
      <c r="GF55" s="286"/>
      <c r="GG55" s="286"/>
      <c r="GH55" s="286"/>
      <c r="GI55" s="286"/>
      <c r="GJ55" s="286"/>
      <c r="GK55" s="286"/>
      <c r="GL55" s="286"/>
      <c r="GM55" s="286"/>
      <c r="GN55" s="286"/>
      <c r="GO55" s="286"/>
      <c r="GP55" s="286"/>
      <c r="GQ55" s="286"/>
      <c r="GR55" s="286"/>
      <c r="GS55" s="286"/>
      <c r="GT55" s="286"/>
      <c r="GU55" s="286"/>
      <c r="GV55" s="286"/>
      <c r="GW55" s="286"/>
      <c r="GX55" s="286"/>
      <c r="GY55" s="286"/>
      <c r="GZ55" s="286"/>
      <c r="HA55" s="286"/>
      <c r="HB55" s="286"/>
      <c r="HC55" s="286"/>
      <c r="HD55" s="286"/>
      <c r="HE55" s="286"/>
      <c r="HF55" s="286"/>
      <c r="HG55" s="286"/>
      <c r="HH55" s="286"/>
      <c r="HI55" s="286"/>
      <c r="HJ55" s="286"/>
      <c r="HK55" s="286"/>
      <c r="HL55" s="286"/>
      <c r="HM55" s="286"/>
      <c r="HN55" s="286"/>
      <c r="HO55" s="286"/>
      <c r="HP55" s="286"/>
      <c r="HQ55" s="286"/>
      <c r="HR55" s="286"/>
      <c r="HS55" s="286"/>
      <c r="HT55" s="286"/>
      <c r="HU55" s="286"/>
      <c r="HV55" s="286"/>
      <c r="HW55" s="286"/>
      <c r="HX55" s="286"/>
      <c r="HY55" s="286"/>
      <c r="HZ55" s="286"/>
      <c r="IA55" s="286"/>
      <c r="IB55" s="286"/>
      <c r="IC55" s="286"/>
      <c r="ID55" s="286"/>
      <c r="IE55" s="286"/>
      <c r="IF55" s="286"/>
      <c r="IG55" s="286"/>
      <c r="IH55" s="286"/>
      <c r="II55" s="286"/>
      <c r="IJ55" s="286"/>
      <c r="IK55" s="286"/>
      <c r="IL55" s="286"/>
      <c r="IM55" s="286"/>
      <c r="IN55" s="286"/>
      <c r="IO55" s="286"/>
      <c r="IP55" s="286"/>
      <c r="IQ55" s="286"/>
      <c r="IR55" s="286"/>
      <c r="IS55" s="286"/>
      <c r="IT55" s="286"/>
    </row>
    <row r="56" spans="1:254" s="259" customFormat="1" ht="27.6" x14ac:dyDescent="0.25">
      <c r="A56" s="392" t="s">
        <v>257</v>
      </c>
      <c r="B56" s="374" t="s">
        <v>262</v>
      </c>
      <c r="C56" s="356">
        <f>ROUNDDOWN('7990NTP-NP'!$J$26-('7990NTP-NP'!$J$26*0.12),2)</f>
        <v>0</v>
      </c>
      <c r="D56" s="69">
        <f>'7990NTP-NP'!$C$26</f>
        <v>0</v>
      </c>
      <c r="E56" s="356">
        <f>ROUNDDOWN('7990NTP-NP'!$K$26-('7990NTP-NP'!$K$26*0.12),2)</f>
        <v>0</v>
      </c>
      <c r="F56" s="69">
        <f>'7990NTP-NP'!$D$26</f>
        <v>0</v>
      </c>
      <c r="G56" s="356">
        <f>ROUNDDOWN('7990NTP-NP'!$L$26-('7990NTP-NP'!$L$26*0.12),2)</f>
        <v>0</v>
      </c>
      <c r="H56" s="69">
        <f>'7990NTP-NP'!$E$26</f>
        <v>0</v>
      </c>
      <c r="I56" s="356">
        <f>ROUNDDOWN('7990NTP-NP'!$M$26-('7990NTP-NP'!$M$26*0.12),2)</f>
        <v>0</v>
      </c>
      <c r="J56" s="69">
        <f>'7990NTP-NP'!$F$26</f>
        <v>0</v>
      </c>
      <c r="K56" s="356">
        <f>ROUNDDOWN('7990NTP-NP'!$N$26-('7990NTP-NP'!$N$26*0.12),2)</f>
        <v>0</v>
      </c>
      <c r="L56" s="69">
        <f>'7990NTP-NP'!$G$26</f>
        <v>0</v>
      </c>
      <c r="M56" s="356">
        <f>ROUNDDOWN('7990NTP-NP'!$O$26-('7990NTP-NP'!$O$26*0.12),2)</f>
        <v>0</v>
      </c>
      <c r="N56" s="69">
        <f>'7990NTP-NP'!$H$26</f>
        <v>0</v>
      </c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  <c r="GP56" s="286"/>
      <c r="GQ56" s="286"/>
      <c r="GR56" s="286"/>
      <c r="GS56" s="286"/>
      <c r="GT56" s="286"/>
      <c r="GU56" s="286"/>
      <c r="GV56" s="286"/>
      <c r="GW56" s="286"/>
      <c r="GX56" s="286"/>
      <c r="GY56" s="286"/>
      <c r="GZ56" s="286"/>
      <c r="HA56" s="286"/>
      <c r="HB56" s="286"/>
      <c r="HC56" s="286"/>
      <c r="HD56" s="286"/>
      <c r="HE56" s="286"/>
      <c r="HF56" s="286"/>
      <c r="HG56" s="286"/>
      <c r="HH56" s="286"/>
      <c r="HI56" s="286"/>
      <c r="HJ56" s="286"/>
      <c r="HK56" s="286"/>
      <c r="HL56" s="286"/>
      <c r="HM56" s="286"/>
      <c r="HN56" s="286"/>
      <c r="HO56" s="286"/>
      <c r="HP56" s="286"/>
      <c r="HQ56" s="286"/>
      <c r="HR56" s="286"/>
      <c r="HS56" s="286"/>
      <c r="HT56" s="286"/>
      <c r="HU56" s="286"/>
      <c r="HV56" s="286"/>
      <c r="HW56" s="286"/>
      <c r="HX56" s="286"/>
      <c r="HY56" s="286"/>
      <c r="HZ56" s="286"/>
      <c r="IA56" s="286"/>
      <c r="IB56" s="286"/>
      <c r="IC56" s="286"/>
      <c r="ID56" s="286"/>
      <c r="IE56" s="286"/>
      <c r="IF56" s="286"/>
      <c r="IG56" s="286"/>
      <c r="IH56" s="286"/>
      <c r="II56" s="286"/>
      <c r="IJ56" s="286"/>
      <c r="IK56" s="286"/>
      <c r="IL56" s="286"/>
      <c r="IM56" s="286"/>
      <c r="IN56" s="286"/>
      <c r="IO56" s="286"/>
      <c r="IP56" s="286"/>
      <c r="IQ56" s="286"/>
      <c r="IR56" s="286"/>
      <c r="IS56" s="286"/>
      <c r="IT56" s="286"/>
    </row>
    <row r="57" spans="1:254" s="259" customFormat="1" ht="13.8" x14ac:dyDescent="0.25">
      <c r="A57" s="392" t="s">
        <v>256</v>
      </c>
      <c r="B57" s="365" t="s">
        <v>370</v>
      </c>
      <c r="C57" s="357">
        <f>ROUNDUP('7990NTP-NP'!$J$26*0.12,2)</f>
        <v>0</v>
      </c>
      <c r="D57" s="70"/>
      <c r="E57" s="357">
        <f>ROUNDUP('7990NTP-NP'!$K$26*0.12,2)</f>
        <v>0</v>
      </c>
      <c r="F57" s="70"/>
      <c r="G57" s="357">
        <f>ROUNDUP('7990NTP-NP'!$L$26*0.12,2)</f>
        <v>0</v>
      </c>
      <c r="H57" s="70"/>
      <c r="I57" s="357">
        <f>ROUNDUP('7990NTP-NP'!$M$26*0.12,2)</f>
        <v>0</v>
      </c>
      <c r="J57" s="70"/>
      <c r="K57" s="357">
        <f>ROUNDUP('7990NTP-NP'!$N$26*0.12,2)</f>
        <v>0</v>
      </c>
      <c r="L57" s="70"/>
      <c r="M57" s="357">
        <f>ROUNDUP('7990NTP-NP'!$O$26*0.12,2)</f>
        <v>0</v>
      </c>
      <c r="N57" s="70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  <c r="GG57" s="286"/>
      <c r="GH57" s="286"/>
      <c r="GI57" s="286"/>
      <c r="GJ57" s="286"/>
      <c r="GK57" s="286"/>
      <c r="GL57" s="286"/>
      <c r="GM57" s="286"/>
      <c r="GN57" s="286"/>
      <c r="GO57" s="286"/>
      <c r="GP57" s="286"/>
      <c r="GQ57" s="286"/>
      <c r="GR57" s="286"/>
      <c r="GS57" s="286"/>
      <c r="GT57" s="286"/>
      <c r="GU57" s="286"/>
      <c r="GV57" s="286"/>
      <c r="GW57" s="286"/>
      <c r="GX57" s="286"/>
      <c r="GY57" s="286"/>
      <c r="GZ57" s="286"/>
      <c r="HA57" s="286"/>
      <c r="HB57" s="286"/>
      <c r="HC57" s="286"/>
      <c r="HD57" s="286"/>
      <c r="HE57" s="286"/>
      <c r="HF57" s="286"/>
      <c r="HG57" s="286"/>
      <c r="HH57" s="286"/>
      <c r="HI57" s="286"/>
      <c r="HJ57" s="286"/>
      <c r="HK57" s="286"/>
      <c r="HL57" s="286"/>
      <c r="HM57" s="286"/>
      <c r="HN57" s="286"/>
      <c r="HO57" s="286"/>
      <c r="HP57" s="286"/>
      <c r="HQ57" s="286"/>
      <c r="HR57" s="286"/>
      <c r="HS57" s="286"/>
      <c r="HT57" s="286"/>
      <c r="HU57" s="286"/>
      <c r="HV57" s="286"/>
      <c r="HW57" s="286"/>
      <c r="HX57" s="286"/>
      <c r="HY57" s="286"/>
      <c r="HZ57" s="286"/>
      <c r="IA57" s="286"/>
      <c r="IB57" s="286"/>
      <c r="IC57" s="286"/>
      <c r="ID57" s="286"/>
      <c r="IE57" s="286"/>
      <c r="IF57" s="286"/>
      <c r="IG57" s="286"/>
      <c r="IH57" s="286"/>
      <c r="II57" s="286"/>
      <c r="IJ57" s="286"/>
      <c r="IK57" s="286"/>
      <c r="IL57" s="286"/>
      <c r="IM57" s="286"/>
      <c r="IN57" s="286"/>
      <c r="IO57" s="286"/>
      <c r="IP57" s="286"/>
      <c r="IQ57" s="286"/>
      <c r="IR57" s="286"/>
      <c r="IS57" s="286"/>
      <c r="IT57" s="286"/>
    </row>
    <row r="58" spans="1:254" s="259" customFormat="1" ht="13.8" x14ac:dyDescent="0.25">
      <c r="A58" s="367"/>
      <c r="B58" s="367"/>
      <c r="C58" s="386"/>
      <c r="D58" s="387"/>
      <c r="E58" s="386"/>
      <c r="F58" s="387"/>
      <c r="G58" s="386"/>
      <c r="H58" s="387"/>
      <c r="I58" s="386"/>
      <c r="J58" s="387"/>
      <c r="K58" s="386"/>
      <c r="L58" s="387"/>
      <c r="M58" s="386"/>
      <c r="N58" s="387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  <c r="IT58" s="286"/>
    </row>
    <row r="59" spans="1:254" s="259" customFormat="1" ht="13.8" x14ac:dyDescent="0.25">
      <c r="A59" s="392" t="s">
        <v>261</v>
      </c>
      <c r="B59" s="374" t="s">
        <v>258</v>
      </c>
      <c r="C59" s="356">
        <f>ROUNDDOWN('7990NTP-NP'!$J$27-('7990NTP-NP'!$J$27*0.12),2)</f>
        <v>0</v>
      </c>
      <c r="D59" s="69">
        <f>'7990NTP-NP'!$C$27</f>
        <v>0</v>
      </c>
      <c r="E59" s="356">
        <f>ROUNDDOWN('7990NTP-NP'!$K$27-('7990NTP-NP'!$K$27*0.12),2)</f>
        <v>0</v>
      </c>
      <c r="F59" s="69">
        <f>'7990NTP-NP'!$D$27</f>
        <v>0</v>
      </c>
      <c r="G59" s="356">
        <f>ROUNDDOWN('7990NTP-NP'!$L$27-('7990NTP-NP'!$L$27*0.12),2)</f>
        <v>0</v>
      </c>
      <c r="H59" s="69">
        <f>'7990NTP-NP'!$E$27</f>
        <v>0</v>
      </c>
      <c r="I59" s="356">
        <f>ROUNDDOWN('7990NTP-NP'!$M$27-('7990NTP-NP'!$M$27*0.12),2)</f>
        <v>0</v>
      </c>
      <c r="J59" s="69">
        <f>'7990NTP-NP'!$F$27</f>
        <v>0</v>
      </c>
      <c r="K59" s="356">
        <f>ROUNDDOWN('7990NTP-NP'!$N$27-('7990NTP-NP'!$N$27*0.12),2)</f>
        <v>0</v>
      </c>
      <c r="L59" s="69">
        <f>'7990NTP-NP'!$G$27</f>
        <v>0</v>
      </c>
      <c r="M59" s="356">
        <f>ROUNDDOWN('7990NTP-NP'!$O$27-('7990NTP-NP'!$O$27*0.12),2)</f>
        <v>0</v>
      </c>
      <c r="N59" s="69">
        <f>'7990NTP-NP'!$H$27</f>
        <v>0</v>
      </c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6"/>
      <c r="EJ59" s="286"/>
      <c r="EK59" s="286"/>
      <c r="EL59" s="286"/>
      <c r="EM59" s="286"/>
      <c r="EN59" s="286"/>
      <c r="EO59" s="286"/>
      <c r="EP59" s="286"/>
      <c r="EQ59" s="286"/>
      <c r="ER59" s="286"/>
      <c r="ES59" s="286"/>
      <c r="ET59" s="286"/>
      <c r="EU59" s="286"/>
      <c r="EV59" s="286"/>
      <c r="EW59" s="286"/>
      <c r="EX59" s="286"/>
      <c r="EY59" s="286"/>
      <c r="EZ59" s="286"/>
      <c r="FA59" s="286"/>
      <c r="FB59" s="286"/>
      <c r="FC59" s="286"/>
      <c r="FD59" s="286"/>
      <c r="FE59" s="286"/>
      <c r="FF59" s="286"/>
      <c r="FG59" s="286"/>
      <c r="FH59" s="286"/>
      <c r="FI59" s="286"/>
      <c r="FJ59" s="286"/>
      <c r="FK59" s="286"/>
      <c r="FL59" s="286"/>
      <c r="FM59" s="286"/>
      <c r="FN59" s="286"/>
      <c r="FO59" s="286"/>
      <c r="FP59" s="286"/>
      <c r="FQ59" s="286"/>
      <c r="FR59" s="286"/>
      <c r="FS59" s="286"/>
      <c r="FT59" s="286"/>
      <c r="FU59" s="286"/>
      <c r="FV59" s="286"/>
      <c r="FW59" s="286"/>
      <c r="FX59" s="286"/>
      <c r="FY59" s="286"/>
      <c r="FZ59" s="286"/>
      <c r="GA59" s="286"/>
      <c r="GB59" s="286"/>
      <c r="GC59" s="286"/>
      <c r="GD59" s="286"/>
      <c r="GE59" s="286"/>
      <c r="GF59" s="286"/>
      <c r="GG59" s="286"/>
      <c r="GH59" s="286"/>
      <c r="GI59" s="286"/>
      <c r="GJ59" s="286"/>
      <c r="GK59" s="286"/>
      <c r="GL59" s="286"/>
      <c r="GM59" s="286"/>
      <c r="GN59" s="286"/>
      <c r="GO59" s="286"/>
      <c r="GP59" s="286"/>
      <c r="GQ59" s="286"/>
      <c r="GR59" s="286"/>
      <c r="GS59" s="286"/>
      <c r="GT59" s="286"/>
      <c r="GU59" s="286"/>
      <c r="GV59" s="286"/>
      <c r="GW59" s="286"/>
      <c r="GX59" s="286"/>
      <c r="GY59" s="286"/>
      <c r="GZ59" s="286"/>
      <c r="HA59" s="286"/>
      <c r="HB59" s="286"/>
      <c r="HC59" s="286"/>
      <c r="HD59" s="286"/>
      <c r="HE59" s="286"/>
      <c r="HF59" s="286"/>
      <c r="HG59" s="286"/>
      <c r="HH59" s="286"/>
      <c r="HI59" s="286"/>
      <c r="HJ59" s="286"/>
      <c r="HK59" s="286"/>
      <c r="HL59" s="286"/>
      <c r="HM59" s="286"/>
      <c r="HN59" s="286"/>
      <c r="HO59" s="286"/>
      <c r="HP59" s="286"/>
      <c r="HQ59" s="286"/>
      <c r="HR59" s="286"/>
      <c r="HS59" s="286"/>
      <c r="HT59" s="286"/>
      <c r="HU59" s="286"/>
      <c r="HV59" s="286"/>
      <c r="HW59" s="286"/>
      <c r="HX59" s="286"/>
      <c r="HY59" s="286"/>
      <c r="HZ59" s="286"/>
      <c r="IA59" s="286"/>
      <c r="IB59" s="286"/>
      <c r="IC59" s="286"/>
      <c r="ID59" s="286"/>
      <c r="IE59" s="286"/>
      <c r="IF59" s="286"/>
      <c r="IG59" s="286"/>
      <c r="IH59" s="286"/>
      <c r="II59" s="286"/>
      <c r="IJ59" s="286"/>
      <c r="IK59" s="286"/>
      <c r="IL59" s="286"/>
      <c r="IM59" s="286"/>
      <c r="IN59" s="286"/>
      <c r="IO59" s="286"/>
      <c r="IP59" s="286"/>
      <c r="IQ59" s="286"/>
      <c r="IR59" s="286"/>
      <c r="IS59" s="286"/>
      <c r="IT59" s="286"/>
    </row>
    <row r="60" spans="1:254" s="259" customFormat="1" ht="13.8" x14ac:dyDescent="0.25">
      <c r="A60" s="393" t="s">
        <v>260</v>
      </c>
      <c r="B60" s="379" t="s">
        <v>259</v>
      </c>
      <c r="C60" s="357">
        <f>ROUNDUP('7990NTP-NP'!$J$27*0.12,2)</f>
        <v>0</v>
      </c>
      <c r="D60" s="70"/>
      <c r="E60" s="357">
        <f>ROUNDUP('7990NTP-NP'!$K$27*0.12,2)</f>
        <v>0</v>
      </c>
      <c r="F60" s="70"/>
      <c r="G60" s="357">
        <f>ROUNDUP('7990NTP-NP'!$L$27*0.12,2)</f>
        <v>0</v>
      </c>
      <c r="H60" s="70"/>
      <c r="I60" s="357">
        <f>ROUNDUP('7990NTP-NP'!$M$27*0.12,2)</f>
        <v>0</v>
      </c>
      <c r="J60" s="70"/>
      <c r="K60" s="357">
        <f>ROUNDUP('7990NTP-NP'!$N$27*0.12,2)</f>
        <v>0</v>
      </c>
      <c r="L60" s="70"/>
      <c r="M60" s="357">
        <f>ROUNDUP('7990NTP-NP'!$O$27*0.12,2)</f>
        <v>0</v>
      </c>
      <c r="N60" s="70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6"/>
      <c r="CJ60" s="286"/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6"/>
      <c r="DW60" s="286"/>
      <c r="DX60" s="286"/>
      <c r="DY60" s="286"/>
      <c r="DZ60" s="286"/>
      <c r="EA60" s="286"/>
      <c r="EB60" s="286"/>
      <c r="EC60" s="286"/>
      <c r="ED60" s="286"/>
      <c r="EE60" s="286"/>
      <c r="EF60" s="286"/>
      <c r="EG60" s="286"/>
      <c r="EH60" s="286"/>
      <c r="EI60" s="286"/>
      <c r="EJ60" s="286"/>
      <c r="EK60" s="286"/>
      <c r="EL60" s="286"/>
      <c r="EM60" s="286"/>
      <c r="EN60" s="286"/>
      <c r="EO60" s="286"/>
      <c r="EP60" s="286"/>
      <c r="EQ60" s="286"/>
      <c r="ER60" s="286"/>
      <c r="ES60" s="286"/>
      <c r="ET60" s="286"/>
      <c r="EU60" s="286"/>
      <c r="EV60" s="286"/>
      <c r="EW60" s="286"/>
      <c r="EX60" s="286"/>
      <c r="EY60" s="286"/>
      <c r="EZ60" s="286"/>
      <c r="FA60" s="286"/>
      <c r="FB60" s="286"/>
      <c r="FC60" s="286"/>
      <c r="FD60" s="286"/>
      <c r="FE60" s="286"/>
      <c r="FF60" s="286"/>
      <c r="FG60" s="286"/>
      <c r="FH60" s="286"/>
      <c r="FI60" s="286"/>
      <c r="FJ60" s="286"/>
      <c r="FK60" s="286"/>
      <c r="FL60" s="286"/>
      <c r="FM60" s="286"/>
      <c r="FN60" s="286"/>
      <c r="FO60" s="286"/>
      <c r="FP60" s="286"/>
      <c r="FQ60" s="286"/>
      <c r="FR60" s="286"/>
      <c r="FS60" s="286"/>
      <c r="FT60" s="286"/>
      <c r="FU60" s="286"/>
      <c r="FV60" s="286"/>
      <c r="FW60" s="286"/>
      <c r="FX60" s="286"/>
      <c r="FY60" s="286"/>
      <c r="FZ60" s="286"/>
      <c r="GA60" s="286"/>
      <c r="GB60" s="286"/>
      <c r="GC60" s="286"/>
      <c r="GD60" s="286"/>
      <c r="GE60" s="286"/>
      <c r="GF60" s="286"/>
      <c r="GG60" s="286"/>
      <c r="GH60" s="286"/>
      <c r="GI60" s="286"/>
      <c r="GJ60" s="286"/>
      <c r="GK60" s="286"/>
      <c r="GL60" s="286"/>
      <c r="GM60" s="286"/>
      <c r="GN60" s="286"/>
      <c r="GO60" s="286"/>
      <c r="GP60" s="286"/>
      <c r="GQ60" s="286"/>
      <c r="GR60" s="286"/>
      <c r="GS60" s="286"/>
      <c r="GT60" s="286"/>
      <c r="GU60" s="286"/>
      <c r="GV60" s="286"/>
      <c r="GW60" s="286"/>
      <c r="GX60" s="286"/>
      <c r="GY60" s="286"/>
      <c r="GZ60" s="286"/>
      <c r="HA60" s="286"/>
      <c r="HB60" s="286"/>
      <c r="HC60" s="286"/>
      <c r="HD60" s="286"/>
      <c r="HE60" s="286"/>
      <c r="HF60" s="286"/>
      <c r="HG60" s="286"/>
      <c r="HH60" s="286"/>
      <c r="HI60" s="286"/>
      <c r="HJ60" s="286"/>
      <c r="HK60" s="286"/>
      <c r="HL60" s="286"/>
      <c r="HM60" s="286"/>
      <c r="HN60" s="286"/>
      <c r="HO60" s="286"/>
      <c r="HP60" s="286"/>
      <c r="HQ60" s="286"/>
      <c r="HR60" s="286"/>
      <c r="HS60" s="286"/>
      <c r="HT60" s="286"/>
      <c r="HU60" s="286"/>
      <c r="HV60" s="286"/>
      <c r="HW60" s="286"/>
      <c r="HX60" s="286"/>
      <c r="HY60" s="286"/>
      <c r="HZ60" s="286"/>
      <c r="IA60" s="286"/>
      <c r="IB60" s="286"/>
      <c r="IC60" s="286"/>
      <c r="ID60" s="286"/>
      <c r="IE60" s="286"/>
      <c r="IF60" s="286"/>
      <c r="IG60" s="286"/>
      <c r="IH60" s="286"/>
      <c r="II60" s="286"/>
      <c r="IJ60" s="286"/>
      <c r="IK60" s="286"/>
      <c r="IL60" s="286"/>
      <c r="IM60" s="286"/>
      <c r="IN60" s="286"/>
      <c r="IO60" s="286"/>
      <c r="IP60" s="286"/>
      <c r="IQ60" s="286"/>
      <c r="IR60" s="286"/>
      <c r="IS60" s="286"/>
      <c r="IT60" s="286"/>
    </row>
    <row r="61" spans="1:254" s="259" customFormat="1" ht="13.8" x14ac:dyDescent="0.25">
      <c r="A61" s="367"/>
      <c r="B61" s="367"/>
      <c r="C61" s="386"/>
      <c r="D61" s="387"/>
      <c r="E61" s="386"/>
      <c r="F61" s="387"/>
      <c r="G61" s="386"/>
      <c r="H61" s="387"/>
      <c r="I61" s="386"/>
      <c r="J61" s="387"/>
      <c r="K61" s="386"/>
      <c r="L61" s="387"/>
      <c r="M61" s="386"/>
      <c r="N61" s="387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6"/>
      <c r="CI61" s="286"/>
      <c r="CJ61" s="286"/>
      <c r="CK61" s="286"/>
      <c r="CL61" s="286"/>
      <c r="CM61" s="286"/>
      <c r="CN61" s="286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6"/>
      <c r="DW61" s="286"/>
      <c r="DX61" s="286"/>
      <c r="DY61" s="286"/>
      <c r="DZ61" s="286"/>
      <c r="EA61" s="286"/>
      <c r="EB61" s="286"/>
      <c r="EC61" s="286"/>
      <c r="ED61" s="286"/>
      <c r="EE61" s="286"/>
      <c r="EF61" s="286"/>
      <c r="EG61" s="286"/>
      <c r="EH61" s="286"/>
      <c r="EI61" s="286"/>
      <c r="EJ61" s="286"/>
      <c r="EK61" s="286"/>
      <c r="EL61" s="286"/>
      <c r="EM61" s="286"/>
      <c r="EN61" s="286"/>
      <c r="EO61" s="286"/>
      <c r="EP61" s="286"/>
      <c r="EQ61" s="286"/>
      <c r="ER61" s="286"/>
      <c r="ES61" s="286"/>
      <c r="ET61" s="286"/>
      <c r="EU61" s="286"/>
      <c r="EV61" s="286"/>
      <c r="EW61" s="286"/>
      <c r="EX61" s="286"/>
      <c r="EY61" s="286"/>
      <c r="EZ61" s="286"/>
      <c r="FA61" s="286"/>
      <c r="FB61" s="286"/>
      <c r="FC61" s="286"/>
      <c r="FD61" s="286"/>
      <c r="FE61" s="286"/>
      <c r="FF61" s="286"/>
      <c r="FG61" s="286"/>
      <c r="FH61" s="286"/>
      <c r="FI61" s="286"/>
      <c r="FJ61" s="286"/>
      <c r="FK61" s="286"/>
      <c r="FL61" s="286"/>
      <c r="FM61" s="286"/>
      <c r="FN61" s="286"/>
      <c r="FO61" s="286"/>
      <c r="FP61" s="286"/>
      <c r="FQ61" s="286"/>
      <c r="FR61" s="286"/>
      <c r="FS61" s="286"/>
      <c r="FT61" s="286"/>
      <c r="FU61" s="286"/>
      <c r="FV61" s="286"/>
      <c r="FW61" s="286"/>
      <c r="FX61" s="286"/>
      <c r="FY61" s="286"/>
      <c r="FZ61" s="286"/>
      <c r="GA61" s="286"/>
      <c r="GB61" s="286"/>
      <c r="GC61" s="286"/>
      <c r="GD61" s="286"/>
      <c r="GE61" s="286"/>
      <c r="GF61" s="286"/>
      <c r="GG61" s="286"/>
      <c r="GH61" s="286"/>
      <c r="GI61" s="286"/>
      <c r="GJ61" s="286"/>
      <c r="GK61" s="286"/>
      <c r="GL61" s="286"/>
      <c r="GM61" s="286"/>
      <c r="GN61" s="286"/>
      <c r="GO61" s="286"/>
      <c r="GP61" s="286"/>
      <c r="GQ61" s="286"/>
      <c r="GR61" s="286"/>
      <c r="GS61" s="286"/>
      <c r="GT61" s="286"/>
      <c r="GU61" s="286"/>
      <c r="GV61" s="286"/>
      <c r="GW61" s="286"/>
      <c r="GX61" s="286"/>
      <c r="GY61" s="286"/>
      <c r="GZ61" s="286"/>
      <c r="HA61" s="286"/>
      <c r="HB61" s="286"/>
      <c r="HC61" s="286"/>
      <c r="HD61" s="286"/>
      <c r="HE61" s="286"/>
      <c r="HF61" s="286"/>
      <c r="HG61" s="286"/>
      <c r="HH61" s="286"/>
      <c r="HI61" s="286"/>
      <c r="HJ61" s="286"/>
      <c r="HK61" s="286"/>
      <c r="HL61" s="286"/>
      <c r="HM61" s="286"/>
      <c r="HN61" s="286"/>
      <c r="HO61" s="286"/>
      <c r="HP61" s="286"/>
      <c r="HQ61" s="286"/>
      <c r="HR61" s="286"/>
      <c r="HS61" s="286"/>
      <c r="HT61" s="286"/>
      <c r="HU61" s="286"/>
      <c r="HV61" s="286"/>
      <c r="HW61" s="286"/>
      <c r="HX61" s="286"/>
      <c r="HY61" s="286"/>
      <c r="HZ61" s="286"/>
      <c r="IA61" s="286"/>
      <c r="IB61" s="286"/>
      <c r="IC61" s="286"/>
      <c r="ID61" s="286"/>
      <c r="IE61" s="286"/>
      <c r="IF61" s="286"/>
      <c r="IG61" s="286"/>
      <c r="IH61" s="286"/>
      <c r="II61" s="286"/>
      <c r="IJ61" s="286"/>
      <c r="IK61" s="286"/>
      <c r="IL61" s="286"/>
      <c r="IM61" s="286"/>
      <c r="IN61" s="286"/>
      <c r="IO61" s="286"/>
      <c r="IP61" s="286"/>
      <c r="IQ61" s="286"/>
      <c r="IR61" s="286"/>
      <c r="IS61" s="286"/>
      <c r="IT61" s="286"/>
    </row>
    <row r="62" spans="1:254" s="259" customFormat="1" ht="27.6" x14ac:dyDescent="0.25">
      <c r="A62" s="392" t="s">
        <v>329</v>
      </c>
      <c r="B62" s="380" t="s">
        <v>381</v>
      </c>
      <c r="C62" s="356">
        <f>ROUNDDOWN('7990NTP-NP'!$J$28-('7990NTP-NP'!$J$28*0.5),2)</f>
        <v>0</v>
      </c>
      <c r="D62" s="69">
        <f>'7990NTP-NP'!$C$28</f>
        <v>0</v>
      </c>
      <c r="E62" s="356">
        <f>ROUNDDOWN('7990NTP-NP'!$K$28-('7990NTP-NP'!$K$28*0.5),2)</f>
        <v>0</v>
      </c>
      <c r="F62" s="69">
        <f>'7990NTP-NP'!$D$28</f>
        <v>0</v>
      </c>
      <c r="G62" s="356">
        <f>ROUNDDOWN('7990NTP-NP'!$L$28-('7990NTP-NP'!$L$28*0.5),2)</f>
        <v>0</v>
      </c>
      <c r="H62" s="69">
        <f>'7990NTP-NP'!$E$28</f>
        <v>0</v>
      </c>
      <c r="I62" s="356">
        <f>ROUNDDOWN('7990NTP-NP'!$M$28-('7990NTP-NP'!$M$28*0.5),2)</f>
        <v>0</v>
      </c>
      <c r="J62" s="69">
        <f>'7990NTP-NP'!$F$28</f>
        <v>0</v>
      </c>
      <c r="K62" s="356">
        <f>ROUNDDOWN('7990NTP-NP'!$N$28-('7990NTP-NP'!$N$28*0.5),2)</f>
        <v>0</v>
      </c>
      <c r="L62" s="69">
        <f>'7990NTP-NP'!$G$28</f>
        <v>0</v>
      </c>
      <c r="M62" s="356">
        <f>ROUNDDOWN('7990NTP-NP'!$O$28-('7990NTP-NP'!$O$28*0.5),2)</f>
        <v>0</v>
      </c>
      <c r="N62" s="69">
        <f>'7990NTP-NP'!$H$28</f>
        <v>0</v>
      </c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6"/>
      <c r="CI62" s="286"/>
      <c r="CJ62" s="286"/>
      <c r="CK62" s="286"/>
      <c r="CL62" s="286"/>
      <c r="CM62" s="286"/>
      <c r="CN62" s="286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6"/>
      <c r="DB62" s="286"/>
      <c r="DC62" s="286"/>
      <c r="DD62" s="286"/>
      <c r="DE62" s="286"/>
      <c r="DF62" s="286"/>
      <c r="DG62" s="286"/>
      <c r="DH62" s="286"/>
      <c r="DI62" s="286"/>
      <c r="DJ62" s="286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6"/>
      <c r="DW62" s="286"/>
      <c r="DX62" s="286"/>
      <c r="DY62" s="286"/>
      <c r="DZ62" s="286"/>
      <c r="EA62" s="286"/>
      <c r="EB62" s="286"/>
      <c r="EC62" s="286"/>
      <c r="ED62" s="286"/>
      <c r="EE62" s="286"/>
      <c r="EF62" s="286"/>
      <c r="EG62" s="286"/>
      <c r="EH62" s="286"/>
      <c r="EI62" s="286"/>
      <c r="EJ62" s="286"/>
      <c r="EK62" s="286"/>
      <c r="EL62" s="286"/>
      <c r="EM62" s="286"/>
      <c r="EN62" s="286"/>
      <c r="EO62" s="286"/>
      <c r="EP62" s="286"/>
      <c r="EQ62" s="286"/>
      <c r="ER62" s="286"/>
      <c r="ES62" s="286"/>
      <c r="ET62" s="286"/>
      <c r="EU62" s="286"/>
      <c r="EV62" s="286"/>
      <c r="EW62" s="286"/>
      <c r="EX62" s="286"/>
      <c r="EY62" s="286"/>
      <c r="EZ62" s="286"/>
      <c r="FA62" s="286"/>
      <c r="FB62" s="286"/>
      <c r="FC62" s="286"/>
      <c r="FD62" s="286"/>
      <c r="FE62" s="286"/>
      <c r="FF62" s="286"/>
      <c r="FG62" s="286"/>
      <c r="FH62" s="286"/>
      <c r="FI62" s="286"/>
      <c r="FJ62" s="286"/>
      <c r="FK62" s="286"/>
      <c r="FL62" s="286"/>
      <c r="FM62" s="286"/>
      <c r="FN62" s="286"/>
      <c r="FO62" s="286"/>
      <c r="FP62" s="286"/>
      <c r="FQ62" s="286"/>
      <c r="FR62" s="286"/>
      <c r="FS62" s="286"/>
      <c r="FT62" s="286"/>
      <c r="FU62" s="286"/>
      <c r="FV62" s="286"/>
      <c r="FW62" s="286"/>
      <c r="FX62" s="286"/>
      <c r="FY62" s="286"/>
      <c r="FZ62" s="286"/>
      <c r="GA62" s="286"/>
      <c r="GB62" s="286"/>
      <c r="GC62" s="286"/>
      <c r="GD62" s="286"/>
      <c r="GE62" s="286"/>
      <c r="GF62" s="286"/>
      <c r="GG62" s="286"/>
      <c r="GH62" s="286"/>
      <c r="GI62" s="286"/>
      <c r="GJ62" s="286"/>
      <c r="GK62" s="286"/>
      <c r="GL62" s="286"/>
      <c r="GM62" s="286"/>
      <c r="GN62" s="286"/>
      <c r="GO62" s="286"/>
      <c r="GP62" s="286"/>
      <c r="GQ62" s="286"/>
      <c r="GR62" s="286"/>
      <c r="GS62" s="286"/>
      <c r="GT62" s="286"/>
      <c r="GU62" s="286"/>
      <c r="GV62" s="286"/>
      <c r="GW62" s="286"/>
      <c r="GX62" s="286"/>
      <c r="GY62" s="286"/>
      <c r="GZ62" s="286"/>
      <c r="HA62" s="286"/>
      <c r="HB62" s="286"/>
      <c r="HC62" s="286"/>
      <c r="HD62" s="286"/>
      <c r="HE62" s="286"/>
      <c r="HF62" s="286"/>
      <c r="HG62" s="286"/>
      <c r="HH62" s="286"/>
      <c r="HI62" s="286"/>
      <c r="HJ62" s="286"/>
      <c r="HK62" s="286"/>
      <c r="HL62" s="286"/>
      <c r="HM62" s="286"/>
      <c r="HN62" s="286"/>
      <c r="HO62" s="286"/>
      <c r="HP62" s="286"/>
      <c r="HQ62" s="286"/>
      <c r="HR62" s="286"/>
      <c r="HS62" s="286"/>
      <c r="HT62" s="286"/>
      <c r="HU62" s="286"/>
      <c r="HV62" s="286"/>
      <c r="HW62" s="286"/>
      <c r="HX62" s="286"/>
      <c r="HY62" s="286"/>
      <c r="HZ62" s="286"/>
      <c r="IA62" s="286"/>
      <c r="IB62" s="286"/>
      <c r="IC62" s="286"/>
      <c r="ID62" s="286"/>
      <c r="IE62" s="286"/>
      <c r="IF62" s="286"/>
      <c r="IG62" s="286"/>
      <c r="IH62" s="286"/>
      <c r="II62" s="286"/>
      <c r="IJ62" s="286"/>
      <c r="IK62" s="286"/>
      <c r="IL62" s="286"/>
      <c r="IM62" s="286"/>
      <c r="IN62" s="286"/>
      <c r="IO62" s="286"/>
      <c r="IP62" s="286"/>
      <c r="IQ62" s="286"/>
      <c r="IR62" s="286"/>
      <c r="IS62" s="286"/>
      <c r="IT62" s="286"/>
    </row>
    <row r="63" spans="1:254" s="259" customFormat="1" ht="27.6" x14ac:dyDescent="0.25">
      <c r="A63" s="392" t="s">
        <v>330</v>
      </c>
      <c r="B63" s="380" t="s">
        <v>382</v>
      </c>
      <c r="C63" s="357">
        <f>ROUNDUP('7990NTP-NP'!$J$28*0.5,2)</f>
        <v>0</v>
      </c>
      <c r="D63" s="70"/>
      <c r="E63" s="357">
        <f>ROUNDUP('7990NTP-NP'!$K$28*0.5,2)</f>
        <v>0</v>
      </c>
      <c r="F63" s="70"/>
      <c r="G63" s="357">
        <f>ROUNDUP('7990NTP-NP'!$L$28*0.5,2)</f>
        <v>0</v>
      </c>
      <c r="H63" s="70"/>
      <c r="I63" s="357">
        <f>ROUNDUP('7990NTP-NP'!$M$28*0.5,2)</f>
        <v>0</v>
      </c>
      <c r="J63" s="70"/>
      <c r="K63" s="357">
        <f>ROUNDUP('7990NTP-NP'!$N$28*0.5,2)</f>
        <v>0</v>
      </c>
      <c r="L63" s="70"/>
      <c r="M63" s="357">
        <f>ROUNDUP('7990NTP-NP'!$O$28*0.5,2)</f>
        <v>0</v>
      </c>
      <c r="N63" s="70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6"/>
      <c r="CI63" s="286"/>
      <c r="CJ63" s="286"/>
      <c r="CK63" s="286"/>
      <c r="CL63" s="286"/>
      <c r="CM63" s="286"/>
      <c r="CN63" s="286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6"/>
      <c r="EJ63" s="286"/>
      <c r="EK63" s="286"/>
      <c r="EL63" s="286"/>
      <c r="EM63" s="286"/>
      <c r="EN63" s="286"/>
      <c r="EO63" s="286"/>
      <c r="EP63" s="286"/>
      <c r="EQ63" s="286"/>
      <c r="ER63" s="286"/>
      <c r="ES63" s="286"/>
      <c r="ET63" s="286"/>
      <c r="EU63" s="286"/>
      <c r="EV63" s="286"/>
      <c r="EW63" s="286"/>
      <c r="EX63" s="286"/>
      <c r="EY63" s="286"/>
      <c r="EZ63" s="286"/>
      <c r="FA63" s="286"/>
      <c r="FB63" s="286"/>
      <c r="FC63" s="286"/>
      <c r="FD63" s="286"/>
      <c r="FE63" s="286"/>
      <c r="FF63" s="286"/>
      <c r="FG63" s="286"/>
      <c r="FH63" s="286"/>
      <c r="FI63" s="286"/>
      <c r="FJ63" s="286"/>
      <c r="FK63" s="286"/>
      <c r="FL63" s="286"/>
      <c r="FM63" s="286"/>
      <c r="FN63" s="286"/>
      <c r="FO63" s="286"/>
      <c r="FP63" s="286"/>
      <c r="FQ63" s="286"/>
      <c r="FR63" s="286"/>
      <c r="FS63" s="286"/>
      <c r="FT63" s="286"/>
      <c r="FU63" s="286"/>
      <c r="FV63" s="286"/>
      <c r="FW63" s="286"/>
      <c r="FX63" s="286"/>
      <c r="FY63" s="286"/>
      <c r="FZ63" s="286"/>
      <c r="GA63" s="286"/>
      <c r="GB63" s="286"/>
      <c r="GC63" s="286"/>
      <c r="GD63" s="286"/>
      <c r="GE63" s="286"/>
      <c r="GF63" s="286"/>
      <c r="GG63" s="286"/>
      <c r="GH63" s="286"/>
      <c r="GI63" s="286"/>
      <c r="GJ63" s="286"/>
      <c r="GK63" s="286"/>
      <c r="GL63" s="286"/>
      <c r="GM63" s="286"/>
      <c r="GN63" s="286"/>
      <c r="GO63" s="286"/>
      <c r="GP63" s="286"/>
      <c r="GQ63" s="286"/>
      <c r="GR63" s="286"/>
      <c r="GS63" s="286"/>
      <c r="GT63" s="286"/>
      <c r="GU63" s="286"/>
      <c r="GV63" s="286"/>
      <c r="GW63" s="286"/>
      <c r="GX63" s="286"/>
      <c r="GY63" s="286"/>
      <c r="GZ63" s="286"/>
      <c r="HA63" s="286"/>
      <c r="HB63" s="286"/>
      <c r="HC63" s="286"/>
      <c r="HD63" s="286"/>
      <c r="HE63" s="286"/>
      <c r="HF63" s="286"/>
      <c r="HG63" s="286"/>
      <c r="HH63" s="286"/>
      <c r="HI63" s="286"/>
      <c r="HJ63" s="286"/>
      <c r="HK63" s="286"/>
      <c r="HL63" s="286"/>
      <c r="HM63" s="286"/>
      <c r="HN63" s="286"/>
      <c r="HO63" s="286"/>
      <c r="HP63" s="286"/>
      <c r="HQ63" s="286"/>
      <c r="HR63" s="286"/>
      <c r="HS63" s="286"/>
      <c r="HT63" s="286"/>
      <c r="HU63" s="286"/>
      <c r="HV63" s="286"/>
      <c r="HW63" s="286"/>
      <c r="HX63" s="286"/>
      <c r="HY63" s="286"/>
      <c r="HZ63" s="286"/>
      <c r="IA63" s="286"/>
      <c r="IB63" s="286"/>
      <c r="IC63" s="286"/>
      <c r="ID63" s="286"/>
      <c r="IE63" s="286"/>
      <c r="IF63" s="286"/>
      <c r="IG63" s="286"/>
      <c r="IH63" s="286"/>
      <c r="II63" s="286"/>
      <c r="IJ63" s="286"/>
      <c r="IK63" s="286"/>
      <c r="IL63" s="286"/>
      <c r="IM63" s="286"/>
      <c r="IN63" s="286"/>
      <c r="IO63" s="286"/>
      <c r="IP63" s="286"/>
      <c r="IQ63" s="286"/>
      <c r="IR63" s="286"/>
      <c r="IS63" s="286"/>
      <c r="IT63" s="286"/>
    </row>
    <row r="64" spans="1:254" s="259" customFormat="1" ht="13.8" x14ac:dyDescent="0.25">
      <c r="A64" s="385"/>
      <c r="B64" s="381"/>
      <c r="C64" s="386"/>
      <c r="D64" s="387"/>
      <c r="E64" s="386"/>
      <c r="F64" s="387"/>
      <c r="G64" s="386"/>
      <c r="H64" s="387"/>
      <c r="I64" s="386"/>
      <c r="J64" s="387"/>
      <c r="K64" s="386"/>
      <c r="L64" s="387"/>
      <c r="M64" s="386"/>
      <c r="N64" s="387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6"/>
      <c r="EJ64" s="286"/>
      <c r="EK64" s="286"/>
      <c r="EL64" s="286"/>
      <c r="EM64" s="286"/>
      <c r="EN64" s="286"/>
      <c r="EO64" s="286"/>
      <c r="EP64" s="286"/>
      <c r="EQ64" s="286"/>
      <c r="ER64" s="286"/>
      <c r="ES64" s="286"/>
      <c r="ET64" s="286"/>
      <c r="EU64" s="286"/>
      <c r="EV64" s="286"/>
      <c r="EW64" s="286"/>
      <c r="EX64" s="286"/>
      <c r="EY64" s="286"/>
      <c r="EZ64" s="286"/>
      <c r="FA64" s="286"/>
      <c r="FB64" s="286"/>
      <c r="FC64" s="286"/>
      <c r="FD64" s="286"/>
      <c r="FE64" s="286"/>
      <c r="FF64" s="286"/>
      <c r="FG64" s="286"/>
      <c r="FH64" s="286"/>
      <c r="FI64" s="286"/>
      <c r="FJ64" s="286"/>
      <c r="FK64" s="286"/>
      <c r="FL64" s="286"/>
      <c r="FM64" s="286"/>
      <c r="FN64" s="286"/>
      <c r="FO64" s="286"/>
      <c r="FP64" s="286"/>
      <c r="FQ64" s="286"/>
      <c r="FR64" s="286"/>
      <c r="FS64" s="286"/>
      <c r="FT64" s="286"/>
      <c r="FU64" s="286"/>
      <c r="FV64" s="286"/>
      <c r="FW64" s="286"/>
      <c r="FX64" s="286"/>
      <c r="FY64" s="286"/>
      <c r="FZ64" s="286"/>
      <c r="GA64" s="286"/>
      <c r="GB64" s="286"/>
      <c r="GC64" s="286"/>
      <c r="GD64" s="286"/>
      <c r="GE64" s="286"/>
      <c r="GF64" s="286"/>
      <c r="GG64" s="286"/>
      <c r="GH64" s="286"/>
      <c r="GI64" s="286"/>
      <c r="GJ64" s="286"/>
      <c r="GK64" s="286"/>
      <c r="GL64" s="286"/>
      <c r="GM64" s="286"/>
      <c r="GN64" s="286"/>
      <c r="GO64" s="286"/>
      <c r="GP64" s="286"/>
      <c r="GQ64" s="286"/>
      <c r="GR64" s="286"/>
      <c r="GS64" s="286"/>
      <c r="GT64" s="286"/>
      <c r="GU64" s="286"/>
      <c r="GV64" s="286"/>
      <c r="GW64" s="286"/>
      <c r="GX64" s="286"/>
      <c r="GY64" s="286"/>
      <c r="GZ64" s="286"/>
      <c r="HA64" s="286"/>
      <c r="HB64" s="286"/>
      <c r="HC64" s="286"/>
      <c r="HD64" s="286"/>
      <c r="HE64" s="286"/>
      <c r="HF64" s="286"/>
      <c r="HG64" s="286"/>
      <c r="HH64" s="286"/>
      <c r="HI64" s="286"/>
      <c r="HJ64" s="286"/>
      <c r="HK64" s="286"/>
      <c r="HL64" s="286"/>
      <c r="HM64" s="286"/>
      <c r="HN64" s="286"/>
      <c r="HO64" s="286"/>
      <c r="HP64" s="286"/>
      <c r="HQ64" s="286"/>
      <c r="HR64" s="286"/>
      <c r="HS64" s="286"/>
      <c r="HT64" s="286"/>
      <c r="HU64" s="286"/>
      <c r="HV64" s="286"/>
      <c r="HW64" s="286"/>
      <c r="HX64" s="286"/>
      <c r="HY64" s="286"/>
      <c r="HZ64" s="286"/>
      <c r="IA64" s="286"/>
      <c r="IB64" s="286"/>
      <c r="IC64" s="286"/>
      <c r="ID64" s="286"/>
      <c r="IE64" s="286"/>
      <c r="IF64" s="286"/>
      <c r="IG64" s="286"/>
      <c r="IH64" s="286"/>
      <c r="II64" s="286"/>
      <c r="IJ64" s="286"/>
      <c r="IK64" s="286"/>
      <c r="IL64" s="286"/>
      <c r="IM64" s="286"/>
      <c r="IN64" s="286"/>
      <c r="IO64" s="286"/>
      <c r="IP64" s="286"/>
      <c r="IQ64" s="286"/>
      <c r="IR64" s="286"/>
      <c r="IS64" s="286"/>
      <c r="IT64" s="286"/>
    </row>
    <row r="65" spans="1:254" ht="27.6" x14ac:dyDescent="0.25">
      <c r="A65" s="384" t="s">
        <v>341</v>
      </c>
      <c r="B65" s="365" t="s">
        <v>383</v>
      </c>
      <c r="C65" s="356">
        <f>ROUNDDOWN('7990NTP-NP'!$J$29-('7990NTP-NP'!$J$29*0.05),2)</f>
        <v>0</v>
      </c>
      <c r="D65" s="69">
        <f>'7990NTP-NP'!C$29</f>
        <v>0</v>
      </c>
      <c r="E65" s="356">
        <f>ROUNDDOWN('7990NTP-NP'!$K$29-('7990NTP-NP'!$K$29*0.05),2)</f>
        <v>0</v>
      </c>
      <c r="F65" s="69">
        <f>'7990NTP-NP'!$D$29</f>
        <v>0</v>
      </c>
      <c r="G65" s="356">
        <f>ROUNDDOWN('7990NTP-NP'!$L$29-('7990NTP-NP'!$L$29*0.05),2)</f>
        <v>0</v>
      </c>
      <c r="H65" s="69">
        <f>'7990NTP-NP'!$E$29</f>
        <v>0</v>
      </c>
      <c r="I65" s="356">
        <f>ROUNDDOWN('7990NTP-NP'!$M$29-('7990NTP-NP'!$M$29*0.05),2)</f>
        <v>0</v>
      </c>
      <c r="J65" s="69">
        <f>'7990NTP-NP'!$F$29</f>
        <v>0</v>
      </c>
      <c r="K65" s="356">
        <f>ROUNDDOWN('7990NTP-NP'!$N$29-('7990NTP-NP'!$N$29*0.05),2)</f>
        <v>0</v>
      </c>
      <c r="L65" s="69">
        <f>'7990NTP-NP'!$G$29</f>
        <v>0</v>
      </c>
      <c r="M65" s="356">
        <f>ROUNDDOWN('7990NTP-NP'!$O$29-('7990NTP-NP'!$O$29*0.05),2)</f>
        <v>0</v>
      </c>
      <c r="N65" s="69">
        <f>'7990NTP-NP'!$H$29</f>
        <v>0</v>
      </c>
    </row>
    <row r="66" spans="1:254" s="259" customFormat="1" ht="27.6" x14ac:dyDescent="0.25">
      <c r="A66" s="384" t="s">
        <v>342</v>
      </c>
      <c r="B66" s="365" t="s">
        <v>384</v>
      </c>
      <c r="C66" s="357">
        <f>ROUNDUP('7990NTP-NP'!$J$29*0.05,2)</f>
        <v>0</v>
      </c>
      <c r="D66" s="366"/>
      <c r="E66" s="357">
        <f>ROUNDUP('7990NTP-NP'!$K$29*0.05,2)</f>
        <v>0</v>
      </c>
      <c r="F66" s="366"/>
      <c r="G66" s="357">
        <f>ROUNDUP('7990NTP-NP'!$L$29*0.05,2)</f>
        <v>0</v>
      </c>
      <c r="H66" s="366"/>
      <c r="I66" s="357">
        <f>ROUNDUP('7990NTP-NP'!$M$29*0.05,2)</f>
        <v>0</v>
      </c>
      <c r="J66" s="366"/>
      <c r="K66" s="357">
        <f>ROUNDUP('7990NTP-NP'!$N$29*0.05,2)</f>
        <v>0</v>
      </c>
      <c r="L66" s="366"/>
      <c r="M66" s="357">
        <f>ROUNDUP('7990NTP-NP'!$O$29*0.05,2)</f>
        <v>0</v>
      </c>
      <c r="N66" s="36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6"/>
      <c r="DW66" s="286"/>
      <c r="DX66" s="286"/>
      <c r="DY66" s="286"/>
      <c r="DZ66" s="286"/>
      <c r="EA66" s="286"/>
      <c r="EB66" s="286"/>
      <c r="EC66" s="286"/>
      <c r="ED66" s="286"/>
      <c r="EE66" s="286"/>
      <c r="EF66" s="286"/>
      <c r="EG66" s="286"/>
      <c r="EH66" s="286"/>
      <c r="EI66" s="286"/>
      <c r="EJ66" s="286"/>
      <c r="EK66" s="286"/>
      <c r="EL66" s="286"/>
      <c r="EM66" s="286"/>
      <c r="EN66" s="286"/>
      <c r="EO66" s="286"/>
      <c r="EP66" s="286"/>
      <c r="EQ66" s="286"/>
      <c r="ER66" s="286"/>
      <c r="ES66" s="286"/>
      <c r="ET66" s="286"/>
      <c r="EU66" s="286"/>
      <c r="EV66" s="286"/>
      <c r="EW66" s="286"/>
      <c r="EX66" s="286"/>
      <c r="EY66" s="286"/>
      <c r="EZ66" s="286"/>
      <c r="FA66" s="286"/>
      <c r="FB66" s="286"/>
      <c r="FC66" s="286"/>
      <c r="FD66" s="286"/>
      <c r="FE66" s="286"/>
      <c r="FF66" s="286"/>
      <c r="FG66" s="286"/>
      <c r="FH66" s="286"/>
      <c r="FI66" s="286"/>
      <c r="FJ66" s="286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6"/>
      <c r="GB66" s="286"/>
      <c r="GC66" s="286"/>
      <c r="GD66" s="286"/>
      <c r="GE66" s="286"/>
      <c r="GF66" s="286"/>
      <c r="GG66" s="286"/>
      <c r="GH66" s="286"/>
      <c r="GI66" s="286"/>
      <c r="GJ66" s="286"/>
      <c r="GK66" s="286"/>
      <c r="GL66" s="286"/>
      <c r="GM66" s="286"/>
      <c r="GN66" s="286"/>
      <c r="GO66" s="286"/>
      <c r="GP66" s="286"/>
      <c r="GQ66" s="286"/>
      <c r="GR66" s="286"/>
      <c r="GS66" s="286"/>
      <c r="GT66" s="286"/>
      <c r="GU66" s="286"/>
      <c r="GV66" s="286"/>
      <c r="GW66" s="286"/>
      <c r="GX66" s="286"/>
      <c r="GY66" s="286"/>
      <c r="GZ66" s="286"/>
      <c r="HA66" s="286"/>
      <c r="HB66" s="286"/>
      <c r="HC66" s="286"/>
      <c r="HD66" s="286"/>
      <c r="HE66" s="286"/>
      <c r="HF66" s="286"/>
      <c r="HG66" s="286"/>
      <c r="HH66" s="286"/>
      <c r="HI66" s="286"/>
      <c r="HJ66" s="286"/>
      <c r="HK66" s="286"/>
      <c r="HL66" s="286"/>
      <c r="HM66" s="286"/>
      <c r="HN66" s="286"/>
      <c r="HO66" s="286"/>
      <c r="HP66" s="286"/>
      <c r="HQ66" s="286"/>
      <c r="HR66" s="286"/>
      <c r="HS66" s="286"/>
      <c r="HT66" s="286"/>
      <c r="HU66" s="286"/>
      <c r="HV66" s="286"/>
      <c r="HW66" s="286"/>
      <c r="HX66" s="286"/>
      <c r="HY66" s="286"/>
      <c r="HZ66" s="286"/>
      <c r="IA66" s="286"/>
      <c r="IB66" s="286"/>
      <c r="IC66" s="286"/>
      <c r="ID66" s="286"/>
      <c r="IE66" s="286"/>
      <c r="IF66" s="286"/>
      <c r="IG66" s="286"/>
      <c r="IH66" s="286"/>
      <c r="II66" s="286"/>
      <c r="IJ66" s="286"/>
      <c r="IK66" s="286"/>
      <c r="IL66" s="286"/>
      <c r="IM66" s="286"/>
      <c r="IN66" s="286"/>
      <c r="IO66" s="286"/>
      <c r="IP66" s="286"/>
      <c r="IQ66" s="286"/>
      <c r="IR66" s="286"/>
      <c r="IS66" s="286"/>
      <c r="IT66" s="286"/>
    </row>
    <row r="67" spans="1:254" s="259" customFormat="1" ht="13.8" x14ac:dyDescent="0.25">
      <c r="A67" s="367"/>
      <c r="B67" s="367"/>
      <c r="C67" s="358"/>
      <c r="D67" s="303"/>
      <c r="E67" s="358"/>
      <c r="F67" s="303"/>
      <c r="G67" s="358"/>
      <c r="H67" s="303"/>
      <c r="I67" s="358"/>
      <c r="J67" s="303"/>
      <c r="K67" s="358"/>
      <c r="L67" s="303"/>
      <c r="M67" s="358"/>
      <c r="N67" s="303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6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6"/>
      <c r="EL67" s="286"/>
      <c r="EM67" s="286"/>
      <c r="EN67" s="286"/>
      <c r="EO67" s="286"/>
      <c r="EP67" s="286"/>
      <c r="EQ67" s="286"/>
      <c r="ER67" s="286"/>
      <c r="ES67" s="286"/>
      <c r="ET67" s="286"/>
      <c r="EU67" s="286"/>
      <c r="EV67" s="286"/>
      <c r="EW67" s="286"/>
      <c r="EX67" s="286"/>
      <c r="EY67" s="286"/>
      <c r="EZ67" s="286"/>
      <c r="FA67" s="286"/>
      <c r="FB67" s="286"/>
      <c r="FC67" s="286"/>
      <c r="FD67" s="286"/>
      <c r="FE67" s="286"/>
      <c r="FF67" s="286"/>
      <c r="FG67" s="286"/>
      <c r="FH67" s="286"/>
      <c r="FI67" s="286"/>
      <c r="FJ67" s="286"/>
      <c r="FK67" s="286"/>
      <c r="FL67" s="286"/>
      <c r="FM67" s="286"/>
      <c r="FN67" s="286"/>
      <c r="FO67" s="286"/>
      <c r="FP67" s="286"/>
      <c r="FQ67" s="286"/>
      <c r="FR67" s="286"/>
      <c r="FS67" s="286"/>
      <c r="FT67" s="286"/>
      <c r="FU67" s="286"/>
      <c r="FV67" s="286"/>
      <c r="FW67" s="286"/>
      <c r="FX67" s="286"/>
      <c r="FY67" s="286"/>
      <c r="FZ67" s="286"/>
      <c r="GA67" s="286"/>
      <c r="GB67" s="286"/>
      <c r="GC67" s="286"/>
      <c r="GD67" s="286"/>
      <c r="GE67" s="286"/>
      <c r="GF67" s="286"/>
      <c r="GG67" s="286"/>
      <c r="GH67" s="286"/>
      <c r="GI67" s="286"/>
      <c r="GJ67" s="286"/>
      <c r="GK67" s="286"/>
      <c r="GL67" s="286"/>
      <c r="GM67" s="286"/>
      <c r="GN67" s="286"/>
      <c r="GO67" s="286"/>
      <c r="GP67" s="286"/>
      <c r="GQ67" s="286"/>
      <c r="GR67" s="286"/>
      <c r="GS67" s="286"/>
      <c r="GT67" s="286"/>
      <c r="GU67" s="286"/>
      <c r="GV67" s="286"/>
      <c r="GW67" s="286"/>
      <c r="GX67" s="286"/>
      <c r="GY67" s="286"/>
      <c r="GZ67" s="286"/>
      <c r="HA67" s="286"/>
      <c r="HB67" s="286"/>
      <c r="HC67" s="286"/>
      <c r="HD67" s="286"/>
      <c r="HE67" s="286"/>
      <c r="HF67" s="286"/>
      <c r="HG67" s="286"/>
      <c r="HH67" s="286"/>
      <c r="HI67" s="286"/>
      <c r="HJ67" s="286"/>
      <c r="HK67" s="286"/>
      <c r="HL67" s="286"/>
      <c r="HM67" s="286"/>
      <c r="HN67" s="286"/>
      <c r="HO67" s="286"/>
      <c r="HP67" s="286"/>
      <c r="HQ67" s="286"/>
      <c r="HR67" s="286"/>
      <c r="HS67" s="286"/>
      <c r="HT67" s="286"/>
      <c r="HU67" s="286"/>
      <c r="HV67" s="286"/>
      <c r="HW67" s="286"/>
      <c r="HX67" s="286"/>
      <c r="HY67" s="286"/>
      <c r="HZ67" s="286"/>
      <c r="IA67" s="286"/>
      <c r="IB67" s="286"/>
      <c r="IC67" s="286"/>
      <c r="ID67" s="286"/>
      <c r="IE67" s="286"/>
      <c r="IF67" s="286"/>
      <c r="IG67" s="286"/>
      <c r="IH67" s="286"/>
      <c r="II67" s="286"/>
      <c r="IJ67" s="286"/>
      <c r="IK67" s="286"/>
      <c r="IL67" s="286"/>
      <c r="IM67" s="286"/>
      <c r="IN67" s="286"/>
      <c r="IO67" s="286"/>
      <c r="IP67" s="286"/>
      <c r="IQ67" s="286"/>
      <c r="IR67" s="286"/>
      <c r="IS67" s="286"/>
      <c r="IT67" s="286"/>
    </row>
    <row r="68" spans="1:254" ht="27.6" x14ac:dyDescent="0.25">
      <c r="A68" s="384" t="s">
        <v>343</v>
      </c>
      <c r="B68" s="365" t="s">
        <v>385</v>
      </c>
      <c r="C68" s="356">
        <f>ROUNDDOWN('7990NTP-NP'!$J$30-('7990NTP-NP'!$J$30*0.06),2)</f>
        <v>0</v>
      </c>
      <c r="D68" s="69">
        <f>'7990NTP-NP'!C$30</f>
        <v>0</v>
      </c>
      <c r="E68" s="356">
        <f>ROUNDDOWN('7990NTP-NP'!$K$30-('7990NTP-NP'!$K$30*0.06),2)</f>
        <v>0</v>
      </c>
      <c r="F68" s="69">
        <f>'7990NTP-NP'!$D$30</f>
        <v>0</v>
      </c>
      <c r="G68" s="356">
        <f>ROUNDDOWN('7990NTP-NP'!$L$30-('7990NTP-NP'!$L$30*0.06),2)</f>
        <v>0</v>
      </c>
      <c r="H68" s="69">
        <f>'7990NTP-NP'!$E$30</f>
        <v>0</v>
      </c>
      <c r="I68" s="356">
        <f>ROUNDDOWN('7990NTP-NP'!$M$30-('7990NTP-NP'!$M$30*0.06),2)</f>
        <v>0</v>
      </c>
      <c r="J68" s="69">
        <f>'7990NTP-NP'!$F$30</f>
        <v>0</v>
      </c>
      <c r="K68" s="356">
        <f>ROUNDDOWN('7990NTP-NP'!$N$30-('7990NTP-NP'!$N$30*0.06),2)</f>
        <v>0</v>
      </c>
      <c r="L68" s="69">
        <f>'7990NTP-NP'!$G$30</f>
        <v>0</v>
      </c>
      <c r="M68" s="356">
        <f>ROUNDDOWN('7990NTP-NP'!$O$30-('7990NTP-NP'!$O$30*0.06),2)</f>
        <v>0</v>
      </c>
      <c r="N68" s="69">
        <f>'7990NTP-NP'!$H$30</f>
        <v>0</v>
      </c>
    </row>
    <row r="69" spans="1:254" ht="27.6" x14ac:dyDescent="0.25">
      <c r="A69" s="384" t="s">
        <v>344</v>
      </c>
      <c r="B69" s="365" t="s">
        <v>386</v>
      </c>
      <c r="C69" s="357">
        <f>ROUNDUP('7990NTP-NP'!$J$30*0.06,2)</f>
        <v>0</v>
      </c>
      <c r="D69" s="366"/>
      <c r="E69" s="357">
        <f>ROUNDUP('7990NTP-NP'!$K$30*0.06,2)</f>
        <v>0</v>
      </c>
      <c r="F69" s="366"/>
      <c r="G69" s="357">
        <f>ROUNDUP('7990NTP-NP'!$L$30*0.06,2)</f>
        <v>0</v>
      </c>
      <c r="H69" s="366"/>
      <c r="I69" s="357">
        <f>ROUNDUP('7990NTP-NP'!$M$30*0.06,2)</f>
        <v>0</v>
      </c>
      <c r="J69" s="366"/>
      <c r="K69" s="357">
        <f>ROUNDUP('7990NTP-NP'!$N$30*0.06,2)</f>
        <v>0</v>
      </c>
      <c r="L69" s="366"/>
      <c r="M69" s="357">
        <f>ROUNDUP('7990NTP-NP'!$O$30*0.06,2)</f>
        <v>0</v>
      </c>
      <c r="N69" s="366"/>
    </row>
    <row r="70" spans="1:254" s="259" customFormat="1" ht="13.8" x14ac:dyDescent="0.25">
      <c r="A70" s="367"/>
      <c r="B70" s="367"/>
      <c r="C70" s="386"/>
      <c r="D70" s="387"/>
      <c r="E70" s="386"/>
      <c r="F70" s="387"/>
      <c r="G70" s="386"/>
      <c r="H70" s="387"/>
      <c r="I70" s="386"/>
      <c r="J70" s="387"/>
      <c r="K70" s="386"/>
      <c r="L70" s="387"/>
      <c r="M70" s="386"/>
      <c r="N70" s="387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  <c r="DZ70" s="286"/>
      <c r="EA70" s="286"/>
      <c r="EB70" s="286"/>
      <c r="EC70" s="286"/>
      <c r="ED70" s="286"/>
      <c r="EE70" s="286"/>
      <c r="EF70" s="286"/>
      <c r="EG70" s="286"/>
      <c r="EH70" s="286"/>
      <c r="EI70" s="286"/>
      <c r="EJ70" s="286"/>
      <c r="EK70" s="286"/>
      <c r="EL70" s="286"/>
      <c r="EM70" s="286"/>
      <c r="EN70" s="286"/>
      <c r="EO70" s="286"/>
      <c r="EP70" s="286"/>
      <c r="EQ70" s="286"/>
      <c r="ER70" s="286"/>
      <c r="ES70" s="286"/>
      <c r="ET70" s="286"/>
      <c r="EU70" s="286"/>
      <c r="EV70" s="286"/>
      <c r="EW70" s="286"/>
      <c r="EX70" s="286"/>
      <c r="EY70" s="286"/>
      <c r="EZ70" s="286"/>
      <c r="FA70" s="286"/>
      <c r="FB70" s="286"/>
      <c r="FC70" s="286"/>
      <c r="FD70" s="286"/>
      <c r="FE70" s="286"/>
      <c r="FF70" s="286"/>
      <c r="FG70" s="286"/>
      <c r="FH70" s="286"/>
      <c r="FI70" s="286"/>
      <c r="FJ70" s="286"/>
      <c r="FK70" s="286"/>
      <c r="FL70" s="286"/>
      <c r="FM70" s="286"/>
      <c r="FN70" s="286"/>
      <c r="FO70" s="286"/>
      <c r="FP70" s="286"/>
      <c r="FQ70" s="286"/>
      <c r="FR70" s="286"/>
      <c r="FS70" s="286"/>
      <c r="FT70" s="286"/>
      <c r="FU70" s="286"/>
      <c r="FV70" s="286"/>
      <c r="FW70" s="286"/>
      <c r="FX70" s="286"/>
      <c r="FY70" s="286"/>
      <c r="FZ70" s="286"/>
      <c r="GA70" s="286"/>
      <c r="GB70" s="286"/>
      <c r="GC70" s="286"/>
      <c r="GD70" s="286"/>
      <c r="GE70" s="286"/>
      <c r="GF70" s="286"/>
      <c r="GG70" s="286"/>
      <c r="GH70" s="286"/>
      <c r="GI70" s="286"/>
      <c r="GJ70" s="286"/>
      <c r="GK70" s="286"/>
      <c r="GL70" s="286"/>
      <c r="GM70" s="286"/>
      <c r="GN70" s="286"/>
      <c r="GO70" s="286"/>
      <c r="GP70" s="286"/>
      <c r="GQ70" s="286"/>
      <c r="GR70" s="286"/>
      <c r="GS70" s="286"/>
      <c r="GT70" s="286"/>
      <c r="GU70" s="286"/>
      <c r="GV70" s="286"/>
      <c r="GW70" s="286"/>
      <c r="GX70" s="286"/>
      <c r="GY70" s="286"/>
      <c r="GZ70" s="286"/>
      <c r="HA70" s="286"/>
      <c r="HB70" s="286"/>
      <c r="HC70" s="286"/>
      <c r="HD70" s="286"/>
      <c r="HE70" s="286"/>
      <c r="HF70" s="286"/>
      <c r="HG70" s="286"/>
      <c r="HH70" s="286"/>
      <c r="HI70" s="286"/>
      <c r="HJ70" s="286"/>
      <c r="HK70" s="286"/>
      <c r="HL70" s="286"/>
      <c r="HM70" s="286"/>
      <c r="HN70" s="286"/>
      <c r="HO70" s="286"/>
      <c r="HP70" s="286"/>
      <c r="HQ70" s="286"/>
      <c r="HR70" s="286"/>
      <c r="HS70" s="286"/>
      <c r="HT70" s="286"/>
      <c r="HU70" s="286"/>
      <c r="HV70" s="286"/>
      <c r="HW70" s="286"/>
      <c r="HX70" s="286"/>
      <c r="HY70" s="286"/>
      <c r="HZ70" s="286"/>
      <c r="IA70" s="286"/>
      <c r="IB70" s="286"/>
      <c r="IC70" s="286"/>
      <c r="ID70" s="286"/>
      <c r="IE70" s="286"/>
      <c r="IF70" s="286"/>
      <c r="IG70" s="286"/>
      <c r="IH70" s="286"/>
      <c r="II70" s="286"/>
      <c r="IJ70" s="286"/>
      <c r="IK70" s="286"/>
      <c r="IL70" s="286"/>
      <c r="IM70" s="286"/>
      <c r="IN70" s="286"/>
      <c r="IO70" s="286"/>
      <c r="IP70" s="286"/>
      <c r="IQ70" s="286"/>
      <c r="IR70" s="286"/>
      <c r="IS70" s="286"/>
      <c r="IT70" s="286"/>
    </row>
    <row r="71" spans="1:254" s="259" customFormat="1" ht="27.6" x14ac:dyDescent="0.25">
      <c r="A71" s="392" t="s">
        <v>371</v>
      </c>
      <c r="B71" s="380" t="s">
        <v>328</v>
      </c>
      <c r="C71" s="356">
        <f>ROUNDDOWN('7990NTP-NP'!$J$31-('7990NTP-NP'!$J$31*0.35),2)</f>
        <v>0</v>
      </c>
      <c r="D71" s="69">
        <f>'7990NTP-NP'!C$31</f>
        <v>0</v>
      </c>
      <c r="E71" s="356">
        <f>ROUNDDOWN('7990NTP-NP'!$K$31-('7990NTP-NP'!$K$31*0.35),2)</f>
        <v>0</v>
      </c>
      <c r="F71" s="69">
        <f>'7990NTP-NP'!$D$31</f>
        <v>0</v>
      </c>
      <c r="G71" s="356">
        <f>ROUNDDOWN('7990NTP-NP'!$L$31-('7990NTP-NP'!$L$31*0.35),2)</f>
        <v>0</v>
      </c>
      <c r="H71" s="69">
        <f>'7990NTP-NP'!$E$31</f>
        <v>0</v>
      </c>
      <c r="I71" s="356">
        <f>ROUNDDOWN('7990NTP-NP'!$M$31-('7990NTP-NP'!$M$31*0.35),2)</f>
        <v>0</v>
      </c>
      <c r="J71" s="69">
        <f>'7990NTP-NP'!$F$31</f>
        <v>0</v>
      </c>
      <c r="K71" s="356">
        <f>ROUNDDOWN('7990NTP-NP'!$N$31-('7990NTP-NP'!$N$31*0.35),2)</f>
        <v>0</v>
      </c>
      <c r="L71" s="69">
        <f>'7990NTP-NP'!$G$31</f>
        <v>0</v>
      </c>
      <c r="M71" s="356">
        <f>ROUNDDOWN('7990NTP-NP'!$O$31-('7990NTP-NP'!$O$31*0.35),2)</f>
        <v>0</v>
      </c>
      <c r="N71" s="69">
        <f>'7990NTP-NP'!$H$31</f>
        <v>0</v>
      </c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  <c r="DZ71" s="286"/>
      <c r="EA71" s="286"/>
      <c r="EB71" s="286"/>
      <c r="EC71" s="286"/>
      <c r="ED71" s="286"/>
      <c r="EE71" s="286"/>
      <c r="EF71" s="286"/>
      <c r="EG71" s="286"/>
      <c r="EH71" s="286"/>
      <c r="EI71" s="286"/>
      <c r="EJ71" s="286"/>
      <c r="EK71" s="286"/>
      <c r="EL71" s="286"/>
      <c r="EM71" s="286"/>
      <c r="EN71" s="286"/>
      <c r="EO71" s="286"/>
      <c r="EP71" s="286"/>
      <c r="EQ71" s="286"/>
      <c r="ER71" s="286"/>
      <c r="ES71" s="286"/>
      <c r="ET71" s="286"/>
      <c r="EU71" s="286"/>
      <c r="EV71" s="286"/>
      <c r="EW71" s="286"/>
      <c r="EX71" s="286"/>
      <c r="EY71" s="286"/>
      <c r="EZ71" s="286"/>
      <c r="FA71" s="286"/>
      <c r="FB71" s="286"/>
      <c r="FC71" s="286"/>
      <c r="FD71" s="286"/>
      <c r="FE71" s="286"/>
      <c r="FF71" s="286"/>
      <c r="FG71" s="286"/>
      <c r="FH71" s="286"/>
      <c r="FI71" s="286"/>
      <c r="FJ71" s="286"/>
      <c r="FK71" s="286"/>
      <c r="FL71" s="286"/>
      <c r="FM71" s="286"/>
      <c r="FN71" s="286"/>
      <c r="FO71" s="286"/>
      <c r="FP71" s="286"/>
      <c r="FQ71" s="286"/>
      <c r="FR71" s="286"/>
      <c r="FS71" s="286"/>
      <c r="FT71" s="286"/>
      <c r="FU71" s="286"/>
      <c r="FV71" s="286"/>
      <c r="FW71" s="286"/>
      <c r="FX71" s="286"/>
      <c r="FY71" s="286"/>
      <c r="FZ71" s="286"/>
      <c r="GA71" s="286"/>
      <c r="GB71" s="286"/>
      <c r="GC71" s="286"/>
      <c r="GD71" s="286"/>
      <c r="GE71" s="286"/>
      <c r="GF71" s="286"/>
      <c r="GG71" s="286"/>
      <c r="GH71" s="286"/>
      <c r="GI71" s="286"/>
      <c r="GJ71" s="286"/>
      <c r="GK71" s="286"/>
      <c r="GL71" s="286"/>
      <c r="GM71" s="286"/>
      <c r="GN71" s="286"/>
      <c r="GO71" s="286"/>
      <c r="GP71" s="286"/>
      <c r="GQ71" s="286"/>
      <c r="GR71" s="286"/>
      <c r="GS71" s="286"/>
      <c r="GT71" s="286"/>
      <c r="GU71" s="286"/>
      <c r="GV71" s="286"/>
      <c r="GW71" s="286"/>
      <c r="GX71" s="286"/>
      <c r="GY71" s="286"/>
      <c r="GZ71" s="286"/>
      <c r="HA71" s="286"/>
      <c r="HB71" s="286"/>
      <c r="HC71" s="286"/>
      <c r="HD71" s="286"/>
      <c r="HE71" s="286"/>
      <c r="HF71" s="286"/>
      <c r="HG71" s="286"/>
      <c r="HH71" s="286"/>
      <c r="HI71" s="286"/>
      <c r="HJ71" s="286"/>
      <c r="HK71" s="286"/>
      <c r="HL71" s="286"/>
      <c r="HM71" s="286"/>
      <c r="HN71" s="286"/>
      <c r="HO71" s="286"/>
      <c r="HP71" s="286"/>
      <c r="HQ71" s="286"/>
      <c r="HR71" s="286"/>
      <c r="HS71" s="286"/>
      <c r="HT71" s="286"/>
      <c r="HU71" s="286"/>
      <c r="HV71" s="286"/>
      <c r="HW71" s="286"/>
      <c r="HX71" s="286"/>
      <c r="HY71" s="286"/>
      <c r="HZ71" s="286"/>
      <c r="IA71" s="286"/>
      <c r="IB71" s="286"/>
      <c r="IC71" s="286"/>
      <c r="ID71" s="286"/>
      <c r="IE71" s="286"/>
      <c r="IF71" s="286"/>
      <c r="IG71" s="286"/>
      <c r="IH71" s="286"/>
      <c r="II71" s="286"/>
      <c r="IJ71" s="286"/>
      <c r="IK71" s="286"/>
      <c r="IL71" s="286"/>
      <c r="IM71" s="286"/>
      <c r="IN71" s="286"/>
      <c r="IO71" s="286"/>
      <c r="IP71" s="286"/>
      <c r="IQ71" s="286"/>
      <c r="IR71" s="286"/>
      <c r="IS71" s="286"/>
      <c r="IT71" s="286"/>
    </row>
    <row r="72" spans="1:254" s="259" customFormat="1" ht="13.8" x14ac:dyDescent="0.25">
      <c r="A72" s="392" t="s">
        <v>372</v>
      </c>
      <c r="B72" s="380" t="s">
        <v>373</v>
      </c>
      <c r="C72" s="357">
        <f>ROUNDUP('7990NTP-NP'!$J$31*0.35,2)</f>
        <v>0</v>
      </c>
      <c r="D72" s="70"/>
      <c r="E72" s="357">
        <f>ROUNDUP('7990NTP-NP'!$K$31*0.35,2)</f>
        <v>0</v>
      </c>
      <c r="F72" s="70"/>
      <c r="G72" s="357">
        <f>ROUNDUP('7990NTP-NP'!$L$31*0.35,2)</f>
        <v>0</v>
      </c>
      <c r="H72" s="70"/>
      <c r="I72" s="357">
        <f>ROUNDUP('7990NTP-NP'!$M$31*0.35,2)</f>
        <v>0</v>
      </c>
      <c r="J72" s="70"/>
      <c r="K72" s="357">
        <f>ROUNDUP('7990NTP-NP'!$N$31*0.35,2)</f>
        <v>0</v>
      </c>
      <c r="L72" s="70"/>
      <c r="M72" s="357">
        <f>ROUNDUP('7990NTP-NP'!$O$31*0.35,2)</f>
        <v>0</v>
      </c>
      <c r="N72" s="70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6"/>
      <c r="CN72" s="286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6"/>
      <c r="DB72" s="286"/>
      <c r="DC72" s="286"/>
      <c r="DD72" s="286"/>
      <c r="DE72" s="286"/>
      <c r="DF72" s="286"/>
      <c r="DG72" s="286"/>
      <c r="DH72" s="286"/>
      <c r="DI72" s="286"/>
      <c r="DJ72" s="286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6"/>
      <c r="DW72" s="286"/>
      <c r="DX72" s="286"/>
      <c r="DY72" s="286"/>
      <c r="DZ72" s="286"/>
      <c r="EA72" s="286"/>
      <c r="EB72" s="286"/>
      <c r="EC72" s="286"/>
      <c r="ED72" s="286"/>
      <c r="EE72" s="286"/>
      <c r="EF72" s="286"/>
      <c r="EG72" s="286"/>
      <c r="EH72" s="286"/>
      <c r="EI72" s="286"/>
      <c r="EJ72" s="286"/>
      <c r="EK72" s="286"/>
      <c r="EL72" s="286"/>
      <c r="EM72" s="286"/>
      <c r="EN72" s="286"/>
      <c r="EO72" s="286"/>
      <c r="EP72" s="286"/>
      <c r="EQ72" s="286"/>
      <c r="ER72" s="286"/>
      <c r="ES72" s="286"/>
      <c r="ET72" s="286"/>
      <c r="EU72" s="286"/>
      <c r="EV72" s="286"/>
      <c r="EW72" s="286"/>
      <c r="EX72" s="286"/>
      <c r="EY72" s="286"/>
      <c r="EZ72" s="286"/>
      <c r="FA72" s="286"/>
      <c r="FB72" s="286"/>
      <c r="FC72" s="286"/>
      <c r="FD72" s="286"/>
      <c r="FE72" s="286"/>
      <c r="FF72" s="286"/>
      <c r="FG72" s="286"/>
      <c r="FH72" s="286"/>
      <c r="FI72" s="286"/>
      <c r="FJ72" s="286"/>
      <c r="FK72" s="286"/>
      <c r="FL72" s="286"/>
      <c r="FM72" s="286"/>
      <c r="FN72" s="286"/>
      <c r="FO72" s="286"/>
      <c r="FP72" s="286"/>
      <c r="FQ72" s="286"/>
      <c r="FR72" s="286"/>
      <c r="FS72" s="286"/>
      <c r="FT72" s="286"/>
      <c r="FU72" s="286"/>
      <c r="FV72" s="286"/>
      <c r="FW72" s="286"/>
      <c r="FX72" s="286"/>
      <c r="FY72" s="286"/>
      <c r="FZ72" s="286"/>
      <c r="GA72" s="286"/>
      <c r="GB72" s="286"/>
      <c r="GC72" s="286"/>
      <c r="GD72" s="286"/>
      <c r="GE72" s="286"/>
      <c r="GF72" s="286"/>
      <c r="GG72" s="286"/>
      <c r="GH72" s="286"/>
      <c r="GI72" s="286"/>
      <c r="GJ72" s="286"/>
      <c r="GK72" s="286"/>
      <c r="GL72" s="286"/>
      <c r="GM72" s="286"/>
      <c r="GN72" s="286"/>
      <c r="GO72" s="286"/>
      <c r="GP72" s="286"/>
      <c r="GQ72" s="286"/>
      <c r="GR72" s="286"/>
      <c r="GS72" s="286"/>
      <c r="GT72" s="286"/>
      <c r="GU72" s="286"/>
      <c r="GV72" s="286"/>
      <c r="GW72" s="286"/>
      <c r="GX72" s="286"/>
      <c r="GY72" s="286"/>
      <c r="GZ72" s="286"/>
      <c r="HA72" s="286"/>
      <c r="HB72" s="286"/>
      <c r="HC72" s="286"/>
      <c r="HD72" s="286"/>
      <c r="HE72" s="286"/>
      <c r="HF72" s="286"/>
      <c r="HG72" s="286"/>
      <c r="HH72" s="286"/>
      <c r="HI72" s="286"/>
      <c r="HJ72" s="286"/>
      <c r="HK72" s="286"/>
      <c r="HL72" s="286"/>
      <c r="HM72" s="286"/>
      <c r="HN72" s="286"/>
      <c r="HO72" s="286"/>
      <c r="HP72" s="286"/>
      <c r="HQ72" s="286"/>
      <c r="HR72" s="286"/>
      <c r="HS72" s="286"/>
      <c r="HT72" s="286"/>
      <c r="HU72" s="286"/>
      <c r="HV72" s="286"/>
      <c r="HW72" s="286"/>
      <c r="HX72" s="286"/>
      <c r="HY72" s="286"/>
      <c r="HZ72" s="286"/>
      <c r="IA72" s="286"/>
      <c r="IB72" s="286"/>
      <c r="IC72" s="286"/>
      <c r="ID72" s="286"/>
      <c r="IE72" s="286"/>
      <c r="IF72" s="286"/>
      <c r="IG72" s="286"/>
      <c r="IH72" s="286"/>
      <c r="II72" s="286"/>
      <c r="IJ72" s="286"/>
      <c r="IK72" s="286"/>
      <c r="IL72" s="286"/>
      <c r="IM72" s="286"/>
      <c r="IN72" s="286"/>
      <c r="IO72" s="286"/>
      <c r="IP72" s="286"/>
      <c r="IQ72" s="286"/>
      <c r="IR72" s="286"/>
      <c r="IS72" s="286"/>
      <c r="IT72" s="286"/>
    </row>
    <row r="73" spans="1:254" s="259" customFormat="1" ht="13.8" x14ac:dyDescent="0.25">
      <c r="A73" s="385"/>
      <c r="B73" s="381"/>
      <c r="C73" s="386"/>
      <c r="D73" s="387"/>
      <c r="E73" s="386"/>
      <c r="F73" s="387"/>
      <c r="G73" s="386"/>
      <c r="H73" s="387"/>
      <c r="I73" s="386"/>
      <c r="J73" s="387"/>
      <c r="K73" s="386"/>
      <c r="L73" s="387"/>
      <c r="M73" s="386"/>
      <c r="N73" s="387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6"/>
      <c r="DB73" s="286"/>
      <c r="DC73" s="286"/>
      <c r="DD73" s="286"/>
      <c r="DE73" s="286"/>
      <c r="DF73" s="286"/>
      <c r="DG73" s="286"/>
      <c r="DH73" s="286"/>
      <c r="DI73" s="286"/>
      <c r="DJ73" s="286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6"/>
      <c r="DW73" s="286"/>
      <c r="DX73" s="286"/>
      <c r="DY73" s="286"/>
      <c r="DZ73" s="286"/>
      <c r="EA73" s="286"/>
      <c r="EB73" s="286"/>
      <c r="EC73" s="286"/>
      <c r="ED73" s="286"/>
      <c r="EE73" s="286"/>
      <c r="EF73" s="286"/>
      <c r="EG73" s="286"/>
      <c r="EH73" s="286"/>
      <c r="EI73" s="286"/>
      <c r="EJ73" s="286"/>
      <c r="EK73" s="286"/>
      <c r="EL73" s="286"/>
      <c r="EM73" s="286"/>
      <c r="EN73" s="286"/>
      <c r="EO73" s="286"/>
      <c r="EP73" s="286"/>
      <c r="EQ73" s="286"/>
      <c r="ER73" s="286"/>
      <c r="ES73" s="286"/>
      <c r="ET73" s="286"/>
      <c r="EU73" s="286"/>
      <c r="EV73" s="286"/>
      <c r="EW73" s="286"/>
      <c r="EX73" s="286"/>
      <c r="EY73" s="286"/>
      <c r="EZ73" s="286"/>
      <c r="FA73" s="286"/>
      <c r="FB73" s="286"/>
      <c r="FC73" s="286"/>
      <c r="FD73" s="286"/>
      <c r="FE73" s="286"/>
      <c r="FF73" s="286"/>
      <c r="FG73" s="286"/>
      <c r="FH73" s="286"/>
      <c r="FI73" s="286"/>
      <c r="FJ73" s="286"/>
      <c r="FK73" s="286"/>
      <c r="FL73" s="286"/>
      <c r="FM73" s="286"/>
      <c r="FN73" s="286"/>
      <c r="FO73" s="286"/>
      <c r="FP73" s="286"/>
      <c r="FQ73" s="286"/>
      <c r="FR73" s="286"/>
      <c r="FS73" s="286"/>
      <c r="FT73" s="286"/>
      <c r="FU73" s="286"/>
      <c r="FV73" s="286"/>
      <c r="FW73" s="286"/>
      <c r="FX73" s="286"/>
      <c r="FY73" s="286"/>
      <c r="FZ73" s="286"/>
      <c r="GA73" s="286"/>
      <c r="GB73" s="286"/>
      <c r="GC73" s="286"/>
      <c r="GD73" s="286"/>
      <c r="GE73" s="286"/>
      <c r="GF73" s="286"/>
      <c r="GG73" s="286"/>
      <c r="GH73" s="286"/>
      <c r="GI73" s="286"/>
      <c r="GJ73" s="286"/>
      <c r="GK73" s="286"/>
      <c r="GL73" s="286"/>
      <c r="GM73" s="286"/>
      <c r="GN73" s="286"/>
      <c r="GO73" s="286"/>
      <c r="GP73" s="286"/>
      <c r="GQ73" s="286"/>
      <c r="GR73" s="286"/>
      <c r="GS73" s="286"/>
      <c r="GT73" s="286"/>
      <c r="GU73" s="286"/>
      <c r="GV73" s="286"/>
      <c r="GW73" s="286"/>
      <c r="GX73" s="286"/>
      <c r="GY73" s="286"/>
      <c r="GZ73" s="286"/>
      <c r="HA73" s="286"/>
      <c r="HB73" s="286"/>
      <c r="HC73" s="286"/>
      <c r="HD73" s="286"/>
      <c r="HE73" s="286"/>
      <c r="HF73" s="286"/>
      <c r="HG73" s="286"/>
      <c r="HH73" s="286"/>
      <c r="HI73" s="286"/>
      <c r="HJ73" s="286"/>
      <c r="HK73" s="286"/>
      <c r="HL73" s="286"/>
      <c r="HM73" s="286"/>
      <c r="HN73" s="286"/>
      <c r="HO73" s="286"/>
      <c r="HP73" s="286"/>
      <c r="HQ73" s="286"/>
      <c r="HR73" s="286"/>
      <c r="HS73" s="286"/>
      <c r="HT73" s="286"/>
      <c r="HU73" s="286"/>
      <c r="HV73" s="286"/>
      <c r="HW73" s="286"/>
      <c r="HX73" s="286"/>
      <c r="HY73" s="286"/>
      <c r="HZ73" s="286"/>
      <c r="IA73" s="286"/>
      <c r="IB73" s="286"/>
      <c r="IC73" s="286"/>
      <c r="ID73" s="286"/>
      <c r="IE73" s="286"/>
      <c r="IF73" s="286"/>
      <c r="IG73" s="286"/>
      <c r="IH73" s="286"/>
      <c r="II73" s="286"/>
      <c r="IJ73" s="286"/>
      <c r="IK73" s="286"/>
      <c r="IL73" s="286"/>
      <c r="IM73" s="286"/>
      <c r="IN73" s="286"/>
      <c r="IO73" s="286"/>
      <c r="IP73" s="286"/>
      <c r="IQ73" s="286"/>
      <c r="IR73" s="286"/>
      <c r="IS73" s="286"/>
      <c r="IT73" s="286"/>
    </row>
    <row r="74" spans="1:254" ht="13.8" x14ac:dyDescent="0.25">
      <c r="A74" s="384" t="s">
        <v>284</v>
      </c>
      <c r="B74" s="365" t="s">
        <v>285</v>
      </c>
      <c r="C74" s="356">
        <f>SUM('7990NTP-NP'!$J$32*1)</f>
        <v>0</v>
      </c>
      <c r="D74" s="69">
        <f>'7990NTP-NP'!$C$32</f>
        <v>0</v>
      </c>
      <c r="E74" s="356">
        <f>SUM('7990NTP-NP'!$K$32*1)</f>
        <v>0</v>
      </c>
      <c r="F74" s="69">
        <f>'7990NTP-NP'!$D$32</f>
        <v>0</v>
      </c>
      <c r="G74" s="356">
        <f>SUM('7990NTP-NP'!$L$32*1)</f>
        <v>0</v>
      </c>
      <c r="H74" s="69">
        <f>'7990NTP-NP'!$E$32</f>
        <v>0</v>
      </c>
      <c r="I74" s="356">
        <f>SUM('7990NTP-NP'!$M$32*1)</f>
        <v>0</v>
      </c>
      <c r="J74" s="69">
        <f>'7990NTP-NP'!$F$32</f>
        <v>0</v>
      </c>
      <c r="K74" s="356">
        <f>SUM('7990NTP-NP'!$N$32*1)</f>
        <v>0</v>
      </c>
      <c r="L74" s="69">
        <f>'7990NTP-NP'!$G$32</f>
        <v>0</v>
      </c>
      <c r="M74" s="356">
        <f>SUM('7990NTP-NP'!$O$32*1)</f>
        <v>0</v>
      </c>
      <c r="N74" s="69">
        <f>'7990NTP-NP'!$H$32</f>
        <v>0</v>
      </c>
    </row>
    <row r="75" spans="1:254" ht="13.8" x14ac:dyDescent="0.25">
      <c r="A75" s="394"/>
      <c r="B75" s="369"/>
      <c r="C75" s="370"/>
      <c r="D75" s="371"/>
      <c r="E75" s="370"/>
      <c r="F75" s="371"/>
      <c r="G75" s="370"/>
      <c r="H75" s="371"/>
      <c r="I75" s="370"/>
      <c r="J75" s="371"/>
      <c r="K75" s="370"/>
      <c r="L75" s="371"/>
      <c r="M75" s="370"/>
      <c r="N75" s="371"/>
    </row>
    <row r="76" spans="1:254" ht="13.8" x14ac:dyDescent="0.25">
      <c r="A76" s="384" t="s">
        <v>286</v>
      </c>
      <c r="B76" s="365" t="s">
        <v>274</v>
      </c>
      <c r="C76" s="356">
        <f>SUM('7990NTP-NP'!$J$33*1)</f>
        <v>0</v>
      </c>
      <c r="D76" s="69">
        <f>'7990NTP-NP'!$C$33</f>
        <v>0</v>
      </c>
      <c r="E76" s="356">
        <f>SUM('7990NTP-NP'!$K$33*1)</f>
        <v>0</v>
      </c>
      <c r="F76" s="69">
        <f>'7990NTP-NP'!$D$33</f>
        <v>0</v>
      </c>
      <c r="G76" s="356">
        <f>SUM('7990NTP-NP'!$L$33*1)</f>
        <v>0</v>
      </c>
      <c r="H76" s="69">
        <f>'7990NTP-NP'!$E$33</f>
        <v>0</v>
      </c>
      <c r="I76" s="356">
        <f>SUM('7990NTP-NP'!$M$33*1)</f>
        <v>0</v>
      </c>
      <c r="J76" s="69">
        <f>'7990NTP-NP'!$F$33</f>
        <v>0</v>
      </c>
      <c r="K76" s="356">
        <f>SUM('7990NTP-NP'!$N$33*1)</f>
        <v>0</v>
      </c>
      <c r="L76" s="69">
        <f>'7990NTP-NP'!$G$33</f>
        <v>0</v>
      </c>
      <c r="M76" s="356">
        <f>SUM('7990NTP-NP'!$O$33*1)</f>
        <v>0</v>
      </c>
      <c r="N76" s="69">
        <f>'7990NTP-NP'!$H$33</f>
        <v>0</v>
      </c>
    </row>
    <row r="77" spans="1:254" ht="13.8" x14ac:dyDescent="0.25">
      <c r="A77" s="395"/>
      <c r="B77" s="369"/>
      <c r="C77" s="370"/>
      <c r="D77" s="371"/>
      <c r="E77" s="370"/>
      <c r="F77" s="371"/>
      <c r="G77" s="370"/>
      <c r="H77" s="371"/>
      <c r="I77" s="370"/>
      <c r="J77" s="371"/>
      <c r="K77" s="370"/>
      <c r="L77" s="371"/>
      <c r="M77" s="370"/>
      <c r="N77" s="371"/>
    </row>
    <row r="78" spans="1:254" ht="13.8" x14ac:dyDescent="0.25">
      <c r="A78" s="384" t="s">
        <v>287</v>
      </c>
      <c r="B78" s="365" t="s">
        <v>288</v>
      </c>
      <c r="C78" s="356">
        <f>SUM('7990NTP-NP'!$J$34*1)</f>
        <v>0</v>
      </c>
      <c r="D78" s="69">
        <f>'7990NTP-NP'!$C$34</f>
        <v>0</v>
      </c>
      <c r="E78" s="356">
        <f>SUM('7990NTP-NP'!$K$34*1)</f>
        <v>0</v>
      </c>
      <c r="F78" s="69">
        <f>'7990NTP-NP'!$D$34</f>
        <v>0</v>
      </c>
      <c r="G78" s="356">
        <f>SUM('7990NTP-NP'!$L$34*1)</f>
        <v>0</v>
      </c>
      <c r="H78" s="69">
        <f>'7990NTP-NP'!$E$34</f>
        <v>0</v>
      </c>
      <c r="I78" s="356">
        <f>SUM('7990NTP-NP'!$M$34*1)</f>
        <v>0</v>
      </c>
      <c r="J78" s="69">
        <f>'7990NTP-NP'!$F$34</f>
        <v>0</v>
      </c>
      <c r="K78" s="356">
        <f>SUM('7990NTP-NP'!$N$34*1)</f>
        <v>0</v>
      </c>
      <c r="L78" s="69">
        <f>'7990NTP-NP'!$G$34</f>
        <v>0</v>
      </c>
      <c r="M78" s="356">
        <f>SUM('7990NTP-NP'!$O$34*1)</f>
        <v>0</v>
      </c>
      <c r="N78" s="69">
        <f>'7990NTP-NP'!$H$34</f>
        <v>0</v>
      </c>
    </row>
    <row r="79" spans="1:254" ht="13.8" x14ac:dyDescent="0.25">
      <c r="A79" s="395"/>
      <c r="B79" s="369"/>
      <c r="C79" s="370"/>
      <c r="D79" s="371"/>
      <c r="E79" s="370"/>
      <c r="F79" s="371"/>
      <c r="G79" s="370"/>
      <c r="H79" s="371"/>
      <c r="I79" s="370"/>
      <c r="J79" s="371"/>
      <c r="K79" s="370"/>
      <c r="L79" s="371"/>
      <c r="M79" s="370"/>
      <c r="N79" s="371"/>
    </row>
    <row r="80" spans="1:254" ht="27.6" x14ac:dyDescent="0.25">
      <c r="A80" s="384" t="s">
        <v>289</v>
      </c>
      <c r="B80" s="365" t="s">
        <v>290</v>
      </c>
      <c r="C80" s="356">
        <f>SUM('7990NTP-NP'!$J$35*1)</f>
        <v>0</v>
      </c>
      <c r="D80" s="69">
        <f>'7990NTP-NP'!$C$35</f>
        <v>0</v>
      </c>
      <c r="E80" s="356">
        <f>SUM('7990NTP-NP'!$K$35*1)</f>
        <v>0</v>
      </c>
      <c r="F80" s="69">
        <f>'7990NTP-NP'!$D$35</f>
        <v>0</v>
      </c>
      <c r="G80" s="356">
        <f>SUM('7990NTP-NP'!$L$35*1)</f>
        <v>0</v>
      </c>
      <c r="H80" s="69">
        <f>'7990NTP-NP'!$E$35</f>
        <v>0</v>
      </c>
      <c r="I80" s="356">
        <f>SUM('7990NTP-NP'!$M$35*1)</f>
        <v>0</v>
      </c>
      <c r="J80" s="69">
        <f>'7990NTP-NP'!$F$35</f>
        <v>0</v>
      </c>
      <c r="K80" s="356">
        <f>SUM('7990NTP-NP'!$N$35*1)</f>
        <v>0</v>
      </c>
      <c r="L80" s="69">
        <f>'7990NTP-NP'!$G$35</f>
        <v>0</v>
      </c>
      <c r="M80" s="356">
        <f>SUM('7990NTP-NP'!$O$35*1)</f>
        <v>0</v>
      </c>
      <c r="N80" s="69">
        <f>'7990NTP-NP'!$H$35</f>
        <v>0</v>
      </c>
    </row>
    <row r="81" spans="1:14" ht="13.8" x14ac:dyDescent="0.25">
      <c r="A81" s="395"/>
      <c r="B81" s="369"/>
      <c r="C81" s="370"/>
      <c r="D81" s="371"/>
      <c r="E81" s="370"/>
      <c r="F81" s="371"/>
      <c r="G81" s="370"/>
      <c r="H81" s="371"/>
      <c r="I81" s="370"/>
      <c r="J81" s="371"/>
      <c r="K81" s="370"/>
      <c r="L81" s="371"/>
      <c r="M81" s="370"/>
      <c r="N81" s="371"/>
    </row>
    <row r="82" spans="1:14" ht="13.8" x14ac:dyDescent="0.25">
      <c r="A82" s="384" t="s">
        <v>353</v>
      </c>
      <c r="B82" s="372" t="s">
        <v>337</v>
      </c>
      <c r="C82" s="356">
        <f>SUM('7990NTP-NP'!$J$36*1)</f>
        <v>0</v>
      </c>
      <c r="D82" s="69">
        <f>'7990NTP-NP'!$C$36</f>
        <v>0</v>
      </c>
      <c r="E82" s="356">
        <f>SUM('7990NTP-NP'!$K$36*1)</f>
        <v>0</v>
      </c>
      <c r="F82" s="69">
        <f>'7990NTP-NP'!$D$36</f>
        <v>0</v>
      </c>
      <c r="G82" s="356">
        <f>SUM('7990NTP-NP'!$L$36*1)</f>
        <v>0</v>
      </c>
      <c r="H82" s="69">
        <f>'7990NTP-NP'!$E$36</f>
        <v>0</v>
      </c>
      <c r="I82" s="356">
        <f>SUM('7990NTP-NP'!$M$36*1)</f>
        <v>0</v>
      </c>
      <c r="J82" s="69">
        <f>'7990NTP-NP'!$F$36</f>
        <v>0</v>
      </c>
      <c r="K82" s="356">
        <f>SUM('7990NTP-NP'!$N$36*1)</f>
        <v>0</v>
      </c>
      <c r="L82" s="69">
        <f>'7990NTP-NP'!$G$36</f>
        <v>0</v>
      </c>
      <c r="M82" s="356">
        <f>SUM('7990NTP-NP'!$O$36*1)</f>
        <v>0</v>
      </c>
      <c r="N82" s="69">
        <f>'7990NTP-NP'!$H$36</f>
        <v>0</v>
      </c>
    </row>
    <row r="83" spans="1:14" ht="13.8" x14ac:dyDescent="0.25">
      <c r="A83" s="395"/>
      <c r="B83" s="369"/>
      <c r="C83" s="370"/>
      <c r="D83" s="371"/>
      <c r="E83" s="370"/>
      <c r="F83" s="371"/>
      <c r="G83" s="370"/>
      <c r="H83" s="371"/>
      <c r="I83" s="370"/>
      <c r="J83" s="371"/>
      <c r="K83" s="370"/>
      <c r="L83" s="371"/>
      <c r="M83" s="370"/>
      <c r="N83" s="371"/>
    </row>
    <row r="84" spans="1:14" ht="27.6" x14ac:dyDescent="0.25">
      <c r="A84" s="384" t="s">
        <v>291</v>
      </c>
      <c r="B84" s="365" t="s">
        <v>292</v>
      </c>
      <c r="C84" s="356">
        <f>SUM('7990NTP-NP'!$J$37*1)</f>
        <v>0</v>
      </c>
      <c r="D84" s="69">
        <f>'7990NTP-NP'!$C$37</f>
        <v>0</v>
      </c>
      <c r="E84" s="356">
        <f>SUM('7990NTP-NP'!$K$37*1)</f>
        <v>0</v>
      </c>
      <c r="F84" s="69">
        <f>'7990NTP-NP'!$D$37</f>
        <v>0</v>
      </c>
      <c r="G84" s="356">
        <f>SUM('7990NTP-NP'!$L$37*1)</f>
        <v>0</v>
      </c>
      <c r="H84" s="69">
        <f>'7990NTP-NP'!$E$37</f>
        <v>0</v>
      </c>
      <c r="I84" s="356">
        <f>SUM('7990NTP-NP'!$M$37*1)</f>
        <v>0</v>
      </c>
      <c r="J84" s="69">
        <f>'7990NTP-NP'!$F$37</f>
        <v>0</v>
      </c>
      <c r="K84" s="356">
        <f>SUM('7990NTP-NP'!$N$37*1)</f>
        <v>0</v>
      </c>
      <c r="L84" s="69">
        <f>'7990NTP-NP'!$G$37</f>
        <v>0</v>
      </c>
      <c r="M84" s="356">
        <f>SUM('7990NTP-NP'!$O$37*1)</f>
        <v>0</v>
      </c>
      <c r="N84" s="69">
        <f>'7990NTP-NP'!$H$37</f>
        <v>0</v>
      </c>
    </row>
    <row r="85" spans="1:14" ht="13.8" x14ac:dyDescent="0.25">
      <c r="A85" s="395"/>
      <c r="B85" s="369"/>
      <c r="C85" s="370"/>
      <c r="D85" s="371"/>
      <c r="E85" s="370"/>
      <c r="F85" s="371"/>
      <c r="G85" s="370"/>
      <c r="H85" s="371"/>
      <c r="I85" s="370"/>
      <c r="J85" s="371"/>
      <c r="K85" s="370"/>
      <c r="L85" s="371"/>
      <c r="M85" s="370"/>
      <c r="N85" s="371"/>
    </row>
    <row r="86" spans="1:14" ht="13.8" x14ac:dyDescent="0.25">
      <c r="A86" s="384" t="s">
        <v>293</v>
      </c>
      <c r="B86" s="365" t="s">
        <v>294</v>
      </c>
      <c r="C86" s="356">
        <f>SUM('7990NTP-NP'!$J$38*1)</f>
        <v>0</v>
      </c>
      <c r="D86" s="69">
        <f>'7990NTP-NP'!$C$38</f>
        <v>0</v>
      </c>
      <c r="E86" s="356">
        <f>SUM('7990NTP-NP'!$K$38*1)</f>
        <v>0</v>
      </c>
      <c r="F86" s="69">
        <f>'7990NTP-NP'!$D$38</f>
        <v>0</v>
      </c>
      <c r="G86" s="356">
        <f>SUM('7990NTP-NP'!$L$38*1)</f>
        <v>0</v>
      </c>
      <c r="H86" s="69">
        <f>'7990NTP-NP'!$E$38</f>
        <v>0</v>
      </c>
      <c r="I86" s="356">
        <f>SUM('7990NTP-NP'!$M$38*1)</f>
        <v>0</v>
      </c>
      <c r="J86" s="69">
        <f>'7990NTP-NP'!$F$38</f>
        <v>0</v>
      </c>
      <c r="K86" s="356">
        <f>SUM('7990NTP-NP'!$N$38*1)</f>
        <v>0</v>
      </c>
      <c r="L86" s="69">
        <f>'7990NTP-NP'!$G$38</f>
        <v>0</v>
      </c>
      <c r="M86" s="356">
        <f>SUM('7990NTP-NP'!$O$38*1)</f>
        <v>0</v>
      </c>
      <c r="N86" s="69">
        <f>'7990NTP-NP'!$H$38</f>
        <v>0</v>
      </c>
    </row>
    <row r="87" spans="1:14" ht="13.8" x14ac:dyDescent="0.25">
      <c r="A87" s="395"/>
      <c r="B87" s="367"/>
      <c r="C87" s="358"/>
      <c r="D87" s="303"/>
      <c r="E87" s="358"/>
      <c r="F87" s="303"/>
      <c r="G87" s="358"/>
      <c r="H87" s="303"/>
      <c r="I87" s="358"/>
      <c r="J87" s="303"/>
      <c r="K87" s="358"/>
      <c r="L87" s="303"/>
      <c r="M87" s="358"/>
      <c r="N87" s="303"/>
    </row>
    <row r="88" spans="1:14" ht="13.8" x14ac:dyDescent="0.25">
      <c r="A88" s="396" t="s">
        <v>374</v>
      </c>
      <c r="B88" s="365" t="s">
        <v>317</v>
      </c>
      <c r="C88" s="356">
        <f>ROUNDDOWN('7990NTP-NP'!$J$39-('7990NTP-NP'!$J$39*0.05),2)</f>
        <v>0</v>
      </c>
      <c r="D88" s="69">
        <f>'7990NTP-NP'!$C$39</f>
        <v>0</v>
      </c>
      <c r="E88" s="356">
        <f>ROUNDDOWN('7990NTP-NP'!$K$39-('7990NTP-NP'!$K$39*0.05),2)</f>
        <v>0</v>
      </c>
      <c r="F88" s="69">
        <f>'7990NTP-NP'!$D$39</f>
        <v>0</v>
      </c>
      <c r="G88" s="356">
        <f>ROUNDDOWN('7990NTP-NP'!$L$39-('7990NTP-NP'!$L$39*0.05),2)</f>
        <v>0</v>
      </c>
      <c r="H88" s="69">
        <f>'7990NTP-NP'!$E$39</f>
        <v>0</v>
      </c>
      <c r="I88" s="356">
        <f>ROUNDDOWN('7990NTP-NP'!$M$39-('7990NTP-NP'!$M$39*0.05),2)</f>
        <v>0</v>
      </c>
      <c r="J88" s="69">
        <f>'7990NTP-NP'!$F$39</f>
        <v>0</v>
      </c>
      <c r="K88" s="356">
        <f>ROUNDDOWN('7990NTP-NP'!$N$39-('7990NTP-NP'!$N$39*0.05),2)</f>
        <v>0</v>
      </c>
      <c r="L88" s="69">
        <f>'7990NTP-NP'!$G$39</f>
        <v>0</v>
      </c>
      <c r="M88" s="356">
        <f>ROUNDDOWN('7990NTP-NP'!$O$39-('7990NTP-NP'!$O$39*0.05),2)</f>
        <v>0</v>
      </c>
      <c r="N88" s="69">
        <f>'7990NTP-NP'!$H$39</f>
        <v>0</v>
      </c>
    </row>
    <row r="89" spans="1:14" ht="13.8" x14ac:dyDescent="0.25">
      <c r="A89" s="396" t="s">
        <v>375</v>
      </c>
      <c r="B89" s="365" t="s">
        <v>376</v>
      </c>
      <c r="C89" s="357">
        <f>ROUNDUP('7990NTP-NP'!$J$39*0.05,2)</f>
        <v>0</v>
      </c>
      <c r="D89" s="70"/>
      <c r="E89" s="357">
        <f>ROUNDUP('7990NTP-NP'!$K$39*0.05,2)</f>
        <v>0</v>
      </c>
      <c r="F89" s="70"/>
      <c r="G89" s="357">
        <f>ROUNDUP('7990NTP-NP'!$L$39*0.05,2)</f>
        <v>0</v>
      </c>
      <c r="H89" s="70"/>
      <c r="I89" s="357">
        <f>ROUNDUP('7990NTP-NP'!$M$39*0.05,2)</f>
        <v>0</v>
      </c>
      <c r="J89" s="70"/>
      <c r="K89" s="357">
        <f>ROUNDUP('7990NTP-NP'!$N$39*0.05,2)</f>
        <v>0</v>
      </c>
      <c r="L89" s="70"/>
      <c r="M89" s="357">
        <f>ROUNDUP('7990NTP-NP'!$O$39*0.05,2)</f>
        <v>0</v>
      </c>
      <c r="N89" s="70"/>
    </row>
    <row r="90" spans="1:14" ht="13.8" x14ac:dyDescent="0.25">
      <c r="A90" s="395"/>
      <c r="B90" s="367"/>
      <c r="C90" s="358"/>
      <c r="D90" s="303"/>
      <c r="E90" s="358"/>
      <c r="F90" s="303"/>
      <c r="G90" s="358"/>
      <c r="H90" s="303"/>
      <c r="I90" s="358"/>
      <c r="J90" s="303"/>
      <c r="K90" s="358"/>
      <c r="L90" s="303"/>
      <c r="M90" s="358"/>
      <c r="N90" s="303"/>
    </row>
    <row r="91" spans="1:14" ht="13.8" x14ac:dyDescent="0.25">
      <c r="A91" s="396" t="s">
        <v>345</v>
      </c>
      <c r="B91" s="365" t="s">
        <v>346</v>
      </c>
      <c r="C91" s="356">
        <f>ROUNDDOWN('7990NTP-NP'!$J$40-('7990NTP-NP'!$J$40*0.06),2)</f>
        <v>0</v>
      </c>
      <c r="D91" s="69">
        <f>'7990NTP-NP'!$C$40</f>
        <v>0</v>
      </c>
      <c r="E91" s="356">
        <f>ROUNDDOWN('7990NTP-NP'!$K$40-('7990NTP-NP'!$K$40*0.06),2)</f>
        <v>0</v>
      </c>
      <c r="F91" s="69">
        <f>'7990NTP-NP'!$D$40</f>
        <v>0</v>
      </c>
      <c r="G91" s="356">
        <f>ROUNDDOWN('7990NTP-NP'!$L$40-('7990NTP-NP'!$L$40*0.06),2)</f>
        <v>0</v>
      </c>
      <c r="H91" s="69">
        <f>'7990NTP-NP'!$E$40</f>
        <v>0</v>
      </c>
      <c r="I91" s="356">
        <f>ROUNDDOWN('7990NTP-NP'!$M$40-('7990NTP-NP'!$M$40*0.06),2)</f>
        <v>0</v>
      </c>
      <c r="J91" s="69">
        <f>'7990NTP-NP'!$F$40</f>
        <v>0</v>
      </c>
      <c r="K91" s="356">
        <f>ROUNDDOWN('7990NTP-NP'!$N$40-('7990NTP-NP'!$N$40*0.06),2)</f>
        <v>0</v>
      </c>
      <c r="L91" s="69">
        <f>'7990NTP-NP'!$G$40</f>
        <v>0</v>
      </c>
      <c r="M91" s="356">
        <f>ROUNDDOWN('7990NTP-NP'!$O$40-('7990NTP-NP'!$O$40*0.06),2)</f>
        <v>0</v>
      </c>
      <c r="N91" s="69">
        <f>'7990NTP-NP'!$H$40</f>
        <v>0</v>
      </c>
    </row>
    <row r="92" spans="1:14" ht="13.8" x14ac:dyDescent="0.25">
      <c r="A92" s="396" t="s">
        <v>347</v>
      </c>
      <c r="B92" s="365" t="s">
        <v>348</v>
      </c>
      <c r="C92" s="357">
        <f>ROUNDUP('7990NTP-NP'!$J$40*0.06,2)</f>
        <v>0</v>
      </c>
      <c r="D92" s="366"/>
      <c r="E92" s="357">
        <f>ROUNDUP('7990NTP-NP'!$K$40*0.06,2)</f>
        <v>0</v>
      </c>
      <c r="F92" s="366"/>
      <c r="G92" s="357">
        <f>ROUNDUP('7990NTP-NP'!$L$40*0.06,2)</f>
        <v>0</v>
      </c>
      <c r="H92" s="366"/>
      <c r="I92" s="357">
        <f>ROUNDUP('7990NTP-NP'!$M$40*0.06,2)</f>
        <v>0</v>
      </c>
      <c r="J92" s="366"/>
      <c r="K92" s="357">
        <f>ROUNDUP('7990NTP-NP'!$N$40*0.06,2)</f>
        <v>0</v>
      </c>
      <c r="L92" s="366"/>
      <c r="M92" s="357">
        <f>ROUNDUP('7990NTP-NP'!$O$40*0.06,2)</f>
        <v>0</v>
      </c>
      <c r="N92" s="366"/>
    </row>
    <row r="93" spans="1:14" ht="13.8" x14ac:dyDescent="0.25">
      <c r="A93" s="395"/>
      <c r="B93" s="367"/>
      <c r="C93" s="358"/>
      <c r="D93" s="303"/>
      <c r="E93" s="358"/>
      <c r="F93" s="303"/>
      <c r="G93" s="358"/>
      <c r="H93" s="303"/>
      <c r="I93" s="358"/>
      <c r="J93" s="303"/>
      <c r="K93" s="358"/>
      <c r="L93" s="303"/>
      <c r="M93" s="358"/>
      <c r="N93" s="303"/>
    </row>
    <row r="94" spans="1:14" ht="13.8" x14ac:dyDescent="0.25">
      <c r="A94" s="396" t="s">
        <v>377</v>
      </c>
      <c r="B94" s="365" t="s">
        <v>320</v>
      </c>
      <c r="C94" s="356">
        <f>ROUNDDOWN('7990NTP-NP'!$J$41-('7990NTP-NP'!$J$41*0.05),2)</f>
        <v>0</v>
      </c>
      <c r="D94" s="69">
        <f>'7990NTP-NP'!$C$41</f>
        <v>0</v>
      </c>
      <c r="E94" s="356">
        <f>ROUNDDOWN('7990NTP-NP'!$K$41-('7990NTP-NP'!$K$41*0.05),2)</f>
        <v>0</v>
      </c>
      <c r="F94" s="69">
        <f>'7990NTP-NP'!$D$41</f>
        <v>0</v>
      </c>
      <c r="G94" s="356">
        <f>ROUNDDOWN('7990NTP-NP'!$L$41-('7990NTP-NP'!$L$41*0.05),2)</f>
        <v>0</v>
      </c>
      <c r="H94" s="69">
        <f>'7990NTP-NP'!$E$41</f>
        <v>0</v>
      </c>
      <c r="I94" s="356">
        <f>ROUNDDOWN('7990NTP-NP'!$M$41-('7990NTP-NP'!$M$41*0.05),2)</f>
        <v>0</v>
      </c>
      <c r="J94" s="69">
        <f>'7990NTP-NP'!$F$41</f>
        <v>0</v>
      </c>
      <c r="K94" s="356">
        <f>ROUNDDOWN('7990NTP-NP'!$N$41-('7990NTP-NP'!$N$41*0.05),2)</f>
        <v>0</v>
      </c>
      <c r="L94" s="69">
        <f>'7990NTP-NP'!$G$41</f>
        <v>0</v>
      </c>
      <c r="M94" s="356">
        <f>ROUNDDOWN('7990NTP-NP'!$O$41-('7990NTP-NP'!$O$41*0.05),2)</f>
        <v>0</v>
      </c>
      <c r="N94" s="69">
        <f>'7990NTP-NP'!$H$41</f>
        <v>0</v>
      </c>
    </row>
    <row r="95" spans="1:14" ht="13.8" x14ac:dyDescent="0.25">
      <c r="A95" s="396" t="s">
        <v>378</v>
      </c>
      <c r="B95" s="365" t="s">
        <v>379</v>
      </c>
      <c r="C95" s="357">
        <f>ROUNDUP('7990NTP-NP'!$J$41*0.05,2)</f>
        <v>0</v>
      </c>
      <c r="D95" s="70"/>
      <c r="E95" s="357">
        <f>ROUNDUP('7990NTP-NP'!$K$41*0.05,2)</f>
        <v>0</v>
      </c>
      <c r="F95" s="70"/>
      <c r="G95" s="357">
        <f>ROUNDUP('7990NTP-NP'!$L$41*0.05,2)</f>
        <v>0</v>
      </c>
      <c r="H95" s="70"/>
      <c r="I95" s="357">
        <f>ROUNDUP('7990NTP-NP'!$M$41*0.05,2)</f>
        <v>0</v>
      </c>
      <c r="J95" s="70"/>
      <c r="K95" s="357">
        <f>ROUNDUP('7990NTP-NP'!$N$41*0.05,2)</f>
        <v>0</v>
      </c>
      <c r="L95" s="70"/>
      <c r="M95" s="357">
        <f>ROUNDUP('7990NTP-NP'!$O$41*0.05,2)</f>
        <v>0</v>
      </c>
      <c r="N95" s="70"/>
    </row>
    <row r="96" spans="1:14" ht="13.8" x14ac:dyDescent="0.25">
      <c r="A96" s="395"/>
      <c r="B96" s="369"/>
      <c r="C96" s="370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</row>
    <row r="97" spans="1:14" ht="13.8" x14ac:dyDescent="0.25">
      <c r="A97" s="396" t="s">
        <v>349</v>
      </c>
      <c r="B97" s="365" t="s">
        <v>350</v>
      </c>
      <c r="C97" s="356">
        <f>ROUNDDOWN('7990NTP-NP'!$J$42-('7990NTP-NP'!$J$42*0.06),2)</f>
        <v>0</v>
      </c>
      <c r="D97" s="69">
        <f>'7990NTP-NP'!$C$42</f>
        <v>0</v>
      </c>
      <c r="E97" s="356">
        <f>ROUNDDOWN('7990NTP-NP'!$K$42-('7990NTP-NP'!$K$42*0.06),2)</f>
        <v>0</v>
      </c>
      <c r="F97" s="69">
        <f>'7990NTP-NP'!$D$42</f>
        <v>0</v>
      </c>
      <c r="G97" s="356">
        <f>ROUNDDOWN('7990NTP-NP'!$L$42-('7990NTP-NP'!$L$42*0.06),2)</f>
        <v>0</v>
      </c>
      <c r="H97" s="69">
        <f>'7990NTP-NP'!$E$42</f>
        <v>0</v>
      </c>
      <c r="I97" s="356">
        <f>ROUNDDOWN('7990NTP-NP'!$M$42-('7990NTP-NP'!$M$42*0.06),2)</f>
        <v>0</v>
      </c>
      <c r="J97" s="69">
        <f>'7990NTP-NP'!$F$42</f>
        <v>0</v>
      </c>
      <c r="K97" s="356">
        <f>ROUNDDOWN('7990NTP-NP'!$N$42-('7990NTP-NP'!$N$42*0.06),2)</f>
        <v>0</v>
      </c>
      <c r="L97" s="69">
        <f>'7990NTP-NP'!$G$42</f>
        <v>0</v>
      </c>
      <c r="M97" s="356">
        <f>ROUNDDOWN('7990NTP-NP'!$O$42-('7990NTP-NP'!$O$42*0.06),2)</f>
        <v>0</v>
      </c>
      <c r="N97" s="69">
        <f>'7990NTP-NP'!$H$42</f>
        <v>0</v>
      </c>
    </row>
    <row r="98" spans="1:14" ht="13.8" x14ac:dyDescent="0.25">
      <c r="A98" s="396" t="s">
        <v>351</v>
      </c>
      <c r="B98" s="365" t="s">
        <v>352</v>
      </c>
      <c r="C98" s="357">
        <f>ROUNDUP('7990NTP-NP'!$J$42*0.06,2)</f>
        <v>0</v>
      </c>
      <c r="D98" s="366"/>
      <c r="E98" s="357">
        <f>ROUNDUP('7990NTP-NP'!$K$42*0.06,2)</f>
        <v>0</v>
      </c>
      <c r="F98" s="366"/>
      <c r="G98" s="357">
        <f>ROUNDUP('7990NTP-NP'!$L$42*0.06,2)</f>
        <v>0</v>
      </c>
      <c r="H98" s="366"/>
      <c r="I98" s="357">
        <f>ROUNDUP('7990NTP-NP'!$M$42*0.06,2)</f>
        <v>0</v>
      </c>
      <c r="J98" s="366"/>
      <c r="K98" s="357">
        <f>ROUNDUP('7990NTP-NP'!$N$42*0.06,2)</f>
        <v>0</v>
      </c>
      <c r="L98" s="366"/>
      <c r="M98" s="357">
        <f>ROUNDUP('7990NTP-NP'!$O$42*0.06,2)</f>
        <v>0</v>
      </c>
      <c r="N98" s="366"/>
    </row>
    <row r="99" spans="1:14" ht="13.8" x14ac:dyDescent="0.25">
      <c r="A99" s="368"/>
      <c r="B99" s="369"/>
      <c r="C99" s="370"/>
      <c r="D99" s="371"/>
      <c r="E99" s="370"/>
      <c r="F99" s="371"/>
      <c r="G99" s="370"/>
      <c r="H99" s="371"/>
      <c r="I99" s="370"/>
      <c r="J99" s="371"/>
      <c r="K99" s="370"/>
      <c r="L99" s="371"/>
      <c r="M99" s="370"/>
      <c r="N99" s="371"/>
    </row>
    <row r="100" spans="1:14" ht="15.6" customHeight="1" x14ac:dyDescent="0.3">
      <c r="A100" s="476" t="s">
        <v>308</v>
      </c>
      <c r="B100" s="365" t="s">
        <v>160</v>
      </c>
      <c r="C100" s="356">
        <f>D142</f>
        <v>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1:14" ht="14.4" x14ac:dyDescent="0.3">
      <c r="A101" s="476" t="s">
        <v>161</v>
      </c>
      <c r="B101" s="365" t="s">
        <v>162</v>
      </c>
      <c r="C101" s="356">
        <f>D145</f>
        <v>0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1:14" ht="13.8" x14ac:dyDescent="0.3">
      <c r="A102" s="42"/>
      <c r="B102" s="275"/>
      <c r="C102" s="56"/>
      <c r="D102" s="68"/>
      <c r="E102" s="56"/>
      <c r="F102" s="68"/>
      <c r="G102" s="56"/>
      <c r="H102" s="68"/>
      <c r="I102" s="56"/>
      <c r="J102" s="68"/>
      <c r="K102" s="56"/>
      <c r="L102" s="68"/>
      <c r="M102" s="56"/>
      <c r="N102" s="68"/>
    </row>
    <row r="103" spans="1:14" s="286" customFormat="1" ht="13.8" x14ac:dyDescent="0.3">
      <c r="A103" s="279"/>
      <c r="B103" s="280"/>
      <c r="C103" s="281"/>
      <c r="D103" s="282"/>
      <c r="E103" s="484" t="s">
        <v>380</v>
      </c>
      <c r="G103" s="484" t="s">
        <v>380</v>
      </c>
      <c r="I103" s="289"/>
      <c r="J103" s="288"/>
      <c r="L103" s="288"/>
      <c r="M103" s="281"/>
      <c r="N103" s="288"/>
    </row>
    <row r="104" spans="1:14" s="286" customFormat="1" ht="14.4" thickBot="1" x14ac:dyDescent="0.35">
      <c r="A104" s="279"/>
      <c r="B104" s="283"/>
      <c r="C104" s="284"/>
      <c r="D104" s="285"/>
      <c r="J104" s="288"/>
      <c r="L104" s="288"/>
      <c r="M104" s="284"/>
      <c r="N104" s="288"/>
    </row>
    <row r="105" spans="1:14" ht="14.4" thickBot="1" x14ac:dyDescent="0.3">
      <c r="A105" s="47"/>
      <c r="B105" s="477" t="s">
        <v>331</v>
      </c>
      <c r="C105" s="55"/>
      <c r="D105" s="43"/>
      <c r="J105" s="288"/>
      <c r="K105" s="60"/>
      <c r="L105" s="288"/>
      <c r="M105" s="55"/>
      <c r="N105" s="288"/>
    </row>
    <row r="106" spans="1:14" ht="13.8" x14ac:dyDescent="0.25">
      <c r="A106" s="383" t="s">
        <v>163</v>
      </c>
      <c r="B106" s="373" t="s">
        <v>207</v>
      </c>
      <c r="C106" s="356">
        <f>SUM('7990NTP-NP'!$J$11*1)</f>
        <v>0</v>
      </c>
      <c r="D106" s="69">
        <f>'7990NTP-NP'!$C$11</f>
        <v>0</v>
      </c>
      <c r="E106" s="356">
        <f>SUM('7990NTP-NP'!$K$11*1)</f>
        <v>0</v>
      </c>
      <c r="F106" s="69">
        <f>'7990NTP-NP'!D11</f>
        <v>0</v>
      </c>
      <c r="G106" s="356">
        <f>SUM('7990NTP-NP'!$L$11*1)</f>
        <v>0</v>
      </c>
      <c r="H106" s="69">
        <f>'7990NTP-NP'!$E$11</f>
        <v>0</v>
      </c>
      <c r="I106" s="356">
        <f>SUM('7990NTP-NP'!$M$11*1)</f>
        <v>0</v>
      </c>
      <c r="J106" s="69">
        <f>'7990NTP-NP'!$F$11</f>
        <v>0</v>
      </c>
      <c r="K106" s="356">
        <f>SUM('7990NTP-NP'!$N$11*1)</f>
        <v>0</v>
      </c>
      <c r="L106" s="69">
        <f>'7990NTP-NP'!$G$11</f>
        <v>0</v>
      </c>
      <c r="M106" s="356">
        <f>SUM('7990NTP-NP'!$O$11*1)</f>
        <v>0</v>
      </c>
      <c r="N106" s="69">
        <f>'7990NTP-NP'!$H$11</f>
        <v>0</v>
      </c>
    </row>
    <row r="107" spans="1:14" ht="13.8" x14ac:dyDescent="0.25">
      <c r="A107" s="397">
        <v>84</v>
      </c>
      <c r="B107" s="365" t="s">
        <v>170</v>
      </c>
      <c r="C107" s="398">
        <f>D143</f>
        <v>0</v>
      </c>
      <c r="D107" s="399"/>
      <c r="E107" s="400"/>
      <c r="F107" s="401"/>
      <c r="G107" s="400"/>
      <c r="H107" s="401"/>
      <c r="I107" s="402"/>
      <c r="J107" s="403"/>
      <c r="K107" s="400"/>
      <c r="L107" s="403"/>
      <c r="M107" s="403"/>
      <c r="N107" s="403"/>
    </row>
    <row r="108" spans="1:14" ht="13.8" x14ac:dyDescent="0.25">
      <c r="A108" s="404" t="s">
        <v>161</v>
      </c>
      <c r="B108" s="405" t="s">
        <v>166</v>
      </c>
      <c r="C108" s="406">
        <f>D146</f>
        <v>0</v>
      </c>
      <c r="D108" s="75"/>
      <c r="J108" s="288"/>
      <c r="K108" s="60"/>
      <c r="L108" s="288"/>
      <c r="M108" s="288"/>
      <c r="N108" s="288"/>
    </row>
    <row r="109" spans="1:14" ht="13.8" thickBot="1" x14ac:dyDescent="0.3">
      <c r="A109" s="407"/>
      <c r="B109" s="408"/>
      <c r="C109" s="409"/>
      <c r="D109" s="49"/>
      <c r="J109" s="288"/>
      <c r="K109" s="60"/>
      <c r="L109" s="288"/>
      <c r="M109" s="288"/>
      <c r="N109" s="288"/>
    </row>
    <row r="110" spans="1:14" ht="14.4" thickBot="1" x14ac:dyDescent="0.35">
      <c r="A110" s="46"/>
      <c r="B110" s="272"/>
      <c r="C110" s="57"/>
      <c r="D110" s="50"/>
      <c r="J110" s="288"/>
      <c r="K110" s="60"/>
      <c r="L110" s="288"/>
      <c r="M110" s="57"/>
      <c r="N110" s="288"/>
    </row>
    <row r="111" spans="1:14" ht="14.4" thickBot="1" x14ac:dyDescent="0.35">
      <c r="A111" s="47"/>
      <c r="B111" s="276" t="s">
        <v>332</v>
      </c>
      <c r="C111" s="58"/>
      <c r="D111" s="51">
        <v>0</v>
      </c>
      <c r="J111" s="288"/>
      <c r="K111" s="60"/>
      <c r="L111" s="288"/>
      <c r="M111" s="58"/>
      <c r="N111" s="288"/>
    </row>
    <row r="112" spans="1:14" ht="13.8" x14ac:dyDescent="0.25">
      <c r="A112" s="383" t="s">
        <v>164</v>
      </c>
      <c r="B112" s="373" t="s">
        <v>208</v>
      </c>
      <c r="C112" s="356">
        <f>SUM('7990NTP-NP'!$J$15*1)</f>
        <v>0</v>
      </c>
      <c r="D112" s="69">
        <f>'7990NTP-NP'!$C$15</f>
        <v>0</v>
      </c>
      <c r="E112" s="356">
        <f>SUM('7990NTP-NP'!$K$15*1)</f>
        <v>0</v>
      </c>
      <c r="F112" s="69">
        <f>'7990NTP-NP'!D15</f>
        <v>0</v>
      </c>
      <c r="G112" s="356">
        <f>SUM('7990NTP-NP'!$L$15*1)</f>
        <v>0</v>
      </c>
      <c r="H112" s="69">
        <f>'7990NTP-NP'!$E$15</f>
        <v>0</v>
      </c>
      <c r="I112" s="356">
        <f>SUM('7990NTP-NP'!$M$15*1)</f>
        <v>0</v>
      </c>
      <c r="J112" s="69">
        <f>'7990NTP-NP'!$F$15</f>
        <v>0</v>
      </c>
      <c r="K112" s="356">
        <f>SUM('7990NTP-NP'!$N$15*1)</f>
        <v>0</v>
      </c>
      <c r="L112" s="69">
        <f>'7990NTP-NP'!$G$15</f>
        <v>0</v>
      </c>
      <c r="M112" s="356">
        <f>SUM('7990NTP-NP'!$O$15*1)</f>
        <v>0</v>
      </c>
      <c r="N112" s="69">
        <f>'7990NTP-NP'!$H$15</f>
        <v>0</v>
      </c>
    </row>
    <row r="113" spans="1:254" ht="13.8" x14ac:dyDescent="0.25">
      <c r="A113" s="397">
        <v>84</v>
      </c>
      <c r="B113" s="365" t="s">
        <v>171</v>
      </c>
      <c r="C113" s="356">
        <f>D144</f>
        <v>0</v>
      </c>
      <c r="D113" s="399"/>
      <c r="E113" s="400"/>
      <c r="F113" s="401"/>
      <c r="G113" s="400"/>
      <c r="H113" s="401"/>
      <c r="I113" s="402"/>
      <c r="J113" s="403"/>
      <c r="K113" s="410"/>
      <c r="L113" s="403"/>
      <c r="M113" s="411"/>
      <c r="N113" s="412"/>
    </row>
    <row r="114" spans="1:254" ht="13.8" x14ac:dyDescent="0.25">
      <c r="A114" s="413" t="s">
        <v>161</v>
      </c>
      <c r="B114" s="405" t="s">
        <v>166</v>
      </c>
      <c r="C114" s="356">
        <f>D147</f>
        <v>0</v>
      </c>
      <c r="D114" s="414"/>
      <c r="E114" s="400"/>
      <c r="F114" s="401"/>
      <c r="G114" s="400"/>
      <c r="H114" s="401"/>
      <c r="I114" s="402"/>
      <c r="J114" s="403"/>
      <c r="K114" s="410"/>
      <c r="L114" s="415"/>
      <c r="M114" s="411"/>
      <c r="N114" s="412"/>
    </row>
    <row r="115" spans="1:254" ht="14.4" thickBot="1" x14ac:dyDescent="0.3">
      <c r="A115" s="416"/>
      <c r="B115" s="416"/>
      <c r="C115" s="417"/>
      <c r="D115" s="418"/>
      <c r="E115" s="400"/>
      <c r="F115" s="401"/>
      <c r="G115" s="400"/>
      <c r="H115" s="401"/>
      <c r="I115" s="402"/>
      <c r="J115" s="403"/>
      <c r="K115" s="419"/>
      <c r="L115" s="420"/>
      <c r="M115" s="421"/>
      <c r="N115" s="422"/>
    </row>
    <row r="116" spans="1:254" ht="13.8" x14ac:dyDescent="0.3">
      <c r="A116" s="39"/>
      <c r="B116" s="266"/>
      <c r="C116" s="55"/>
      <c r="D116" s="40"/>
      <c r="E116" s="21"/>
      <c r="F116" s="2"/>
      <c r="G116" s="66"/>
      <c r="H116" s="3"/>
    </row>
    <row r="117" spans="1:254" customFormat="1" ht="14.4" thickBot="1" x14ac:dyDescent="0.35">
      <c r="A117" s="25"/>
      <c r="B117" s="272"/>
      <c r="C117" s="59"/>
      <c r="D117" s="24"/>
      <c r="E117" s="59"/>
      <c r="G117" s="66"/>
      <c r="H117" s="3"/>
      <c r="I117" s="291"/>
      <c r="J117" s="286"/>
      <c r="K117" s="286"/>
      <c r="L117" s="286"/>
      <c r="M117" s="286"/>
      <c r="N117" s="286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  <c r="CH117" s="288"/>
      <c r="CI117" s="288"/>
      <c r="CJ117" s="288"/>
      <c r="CK117" s="288"/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  <c r="GZ117" s="288"/>
      <c r="HA117" s="288"/>
      <c r="HB117" s="288"/>
      <c r="HC117" s="288"/>
      <c r="HD117" s="288"/>
      <c r="HE117" s="288"/>
      <c r="HF117" s="288"/>
      <c r="HG117" s="288"/>
      <c r="HH117" s="288"/>
      <c r="HI117" s="288"/>
      <c r="HJ117" s="288"/>
      <c r="HK117" s="288"/>
      <c r="HL117" s="288"/>
      <c r="HM117" s="288"/>
      <c r="HN117" s="288"/>
      <c r="HO117" s="288"/>
      <c r="HP117" s="288"/>
      <c r="HQ117" s="288"/>
      <c r="HR117" s="288"/>
      <c r="HS117" s="288"/>
      <c r="HT117" s="288"/>
      <c r="HU117" s="288"/>
      <c r="HV117" s="288"/>
      <c r="HW117" s="288"/>
      <c r="HX117" s="288"/>
      <c r="HY117" s="288"/>
      <c r="HZ117" s="288"/>
      <c r="IA117" s="288"/>
      <c r="IB117" s="288"/>
      <c r="IC117" s="288"/>
      <c r="ID117" s="288"/>
      <c r="IE117" s="288"/>
      <c r="IF117" s="288"/>
      <c r="IG117" s="288"/>
      <c r="IH117" s="288"/>
      <c r="II117" s="288"/>
      <c r="IJ117" s="288"/>
      <c r="IK117" s="288"/>
      <c r="IL117" s="288"/>
      <c r="IM117" s="288"/>
      <c r="IN117" s="288"/>
      <c r="IO117" s="288"/>
      <c r="IP117" s="288"/>
      <c r="IQ117" s="288"/>
      <c r="IR117" s="288"/>
      <c r="IS117" s="288"/>
      <c r="IT117" s="288"/>
    </row>
    <row r="118" spans="1:254" customFormat="1" ht="16.2" thickBot="1" x14ac:dyDescent="0.35">
      <c r="B118" s="293" t="s">
        <v>243</v>
      </c>
      <c r="C118" s="296" t="s">
        <v>90</v>
      </c>
      <c r="D118" s="100" t="s">
        <v>123</v>
      </c>
      <c r="E118" s="101" t="s">
        <v>124</v>
      </c>
      <c r="F118" s="102" t="s">
        <v>125</v>
      </c>
      <c r="G118" s="102" t="s">
        <v>295</v>
      </c>
      <c r="H118" s="36"/>
      <c r="I118" s="288"/>
      <c r="J118" s="286"/>
      <c r="K118" s="286"/>
      <c r="L118" s="286"/>
      <c r="M118" s="286"/>
      <c r="N118" s="286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  <c r="CH118" s="288"/>
      <c r="CI118" s="288"/>
      <c r="CJ118" s="288"/>
      <c r="CK118" s="288"/>
      <c r="CL118" s="288"/>
      <c r="CM118" s="288"/>
      <c r="CN118" s="288"/>
      <c r="CO118" s="288"/>
      <c r="CP118" s="288"/>
      <c r="CQ118" s="288"/>
      <c r="CR118" s="288"/>
      <c r="CS118" s="288"/>
      <c r="CT118" s="288"/>
      <c r="CU118" s="288"/>
      <c r="CV118" s="288"/>
      <c r="CW118" s="288"/>
      <c r="CX118" s="288"/>
      <c r="CY118" s="288"/>
      <c r="CZ118" s="288"/>
      <c r="DA118" s="288"/>
      <c r="DB118" s="288"/>
      <c r="DC118" s="288"/>
      <c r="DD118" s="288"/>
      <c r="DE118" s="288"/>
      <c r="DF118" s="288"/>
      <c r="DG118" s="288"/>
      <c r="DH118" s="288"/>
      <c r="DI118" s="288"/>
      <c r="DJ118" s="288"/>
      <c r="DK118" s="288"/>
      <c r="DL118" s="288"/>
      <c r="DM118" s="288"/>
      <c r="DN118" s="288"/>
      <c r="DO118" s="288"/>
      <c r="DP118" s="288"/>
      <c r="DQ118" s="288"/>
      <c r="DR118" s="288"/>
      <c r="DS118" s="288"/>
      <c r="DT118" s="288"/>
      <c r="DU118" s="288"/>
      <c r="DV118" s="288"/>
      <c r="DW118" s="288"/>
      <c r="DX118" s="288"/>
      <c r="DY118" s="288"/>
      <c r="DZ118" s="288"/>
      <c r="EA118" s="288"/>
      <c r="EB118" s="288"/>
      <c r="EC118" s="288"/>
      <c r="ED118" s="288"/>
      <c r="EE118" s="288"/>
      <c r="EF118" s="288"/>
      <c r="EG118" s="288"/>
      <c r="EH118" s="288"/>
      <c r="EI118" s="288"/>
      <c r="EJ118" s="288"/>
      <c r="EK118" s="288"/>
      <c r="EL118" s="288"/>
      <c r="EM118" s="288"/>
      <c r="EN118" s="288"/>
      <c r="EO118" s="288"/>
      <c r="EP118" s="288"/>
      <c r="EQ118" s="288"/>
      <c r="ER118" s="288"/>
      <c r="ES118" s="288"/>
      <c r="ET118" s="288"/>
      <c r="EU118" s="288"/>
      <c r="EV118" s="288"/>
      <c r="EW118" s="288"/>
      <c r="EX118" s="288"/>
      <c r="EY118" s="288"/>
      <c r="EZ118" s="288"/>
      <c r="FA118" s="288"/>
      <c r="FB118" s="288"/>
      <c r="FC118" s="288"/>
      <c r="FD118" s="288"/>
      <c r="FE118" s="288"/>
      <c r="FF118" s="288"/>
      <c r="FG118" s="288"/>
      <c r="FH118" s="288"/>
      <c r="FI118" s="288"/>
      <c r="FJ118" s="288"/>
      <c r="FK118" s="288"/>
      <c r="FL118" s="288"/>
      <c r="FM118" s="288"/>
      <c r="FN118" s="288"/>
      <c r="FO118" s="288"/>
      <c r="FP118" s="288"/>
      <c r="FQ118" s="288"/>
      <c r="FR118" s="288"/>
      <c r="FS118" s="288"/>
      <c r="FT118" s="288"/>
      <c r="FU118" s="288"/>
      <c r="FV118" s="288"/>
      <c r="FW118" s="288"/>
      <c r="FX118" s="288"/>
      <c r="FY118" s="288"/>
      <c r="FZ118" s="288"/>
      <c r="GA118" s="288"/>
      <c r="GB118" s="288"/>
      <c r="GC118" s="288"/>
      <c r="GD118" s="288"/>
      <c r="GE118" s="288"/>
      <c r="GF118" s="288"/>
      <c r="GG118" s="288"/>
      <c r="GH118" s="288"/>
      <c r="GI118" s="288"/>
      <c r="GJ118" s="288"/>
      <c r="GK118" s="288"/>
      <c r="GL118" s="288"/>
      <c r="GM118" s="288"/>
      <c r="GN118" s="288"/>
      <c r="GO118" s="288"/>
      <c r="GP118" s="288"/>
      <c r="GQ118" s="288"/>
      <c r="GR118" s="288"/>
      <c r="GS118" s="288"/>
      <c r="GT118" s="288"/>
      <c r="GU118" s="288"/>
      <c r="GV118" s="288"/>
      <c r="GW118" s="288"/>
      <c r="GX118" s="288"/>
      <c r="GY118" s="288"/>
      <c r="GZ118" s="288"/>
      <c r="HA118" s="288"/>
      <c r="HB118" s="288"/>
      <c r="HC118" s="288"/>
      <c r="HD118" s="288"/>
      <c r="HE118" s="288"/>
      <c r="HF118" s="288"/>
      <c r="HG118" s="288"/>
      <c r="HH118" s="288"/>
      <c r="HI118" s="288"/>
      <c r="HJ118" s="288"/>
      <c r="HK118" s="288"/>
      <c r="HL118" s="288"/>
      <c r="HM118" s="288"/>
      <c r="HN118" s="288"/>
      <c r="HO118" s="288"/>
      <c r="HP118" s="288"/>
      <c r="HQ118" s="288"/>
      <c r="HR118" s="288"/>
      <c r="HS118" s="288"/>
      <c r="HT118" s="288"/>
      <c r="HU118" s="288"/>
      <c r="HV118" s="288"/>
      <c r="HW118" s="288"/>
      <c r="HX118" s="288"/>
      <c r="HY118" s="288"/>
      <c r="HZ118" s="288"/>
      <c r="IA118" s="288"/>
      <c r="IB118" s="288"/>
      <c r="IC118" s="288"/>
      <c r="ID118" s="288"/>
      <c r="IE118" s="288"/>
      <c r="IF118" s="288"/>
      <c r="IG118" s="288"/>
      <c r="IH118" s="288"/>
      <c r="II118" s="288"/>
      <c r="IJ118" s="288"/>
      <c r="IK118" s="288"/>
      <c r="IL118" s="288"/>
      <c r="IM118" s="288"/>
      <c r="IN118" s="288"/>
      <c r="IO118" s="288"/>
      <c r="IP118" s="288"/>
      <c r="IQ118" s="288"/>
      <c r="IR118" s="288"/>
      <c r="IS118" s="288"/>
      <c r="IT118" s="288"/>
    </row>
    <row r="119" spans="1:254" customFormat="1" ht="13.8" x14ac:dyDescent="0.25">
      <c r="B119" s="423" t="s">
        <v>142</v>
      </c>
      <c r="C119" s="602"/>
      <c r="D119" s="603"/>
      <c r="E119" s="604"/>
      <c r="F119" s="603"/>
      <c r="G119" s="424"/>
      <c r="H119" s="425"/>
      <c r="I119" s="288"/>
      <c r="J119" s="286"/>
      <c r="K119" s="286"/>
      <c r="L119" s="286"/>
      <c r="M119" s="286"/>
      <c r="N119" s="286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  <c r="CH119" s="288"/>
      <c r="CI119" s="288"/>
      <c r="CJ119" s="288"/>
      <c r="CK119" s="288"/>
      <c r="CL119" s="288"/>
      <c r="CM119" s="288"/>
      <c r="CN119" s="288"/>
      <c r="CO119" s="288"/>
      <c r="CP119" s="288"/>
      <c r="CQ119" s="288"/>
      <c r="CR119" s="288"/>
      <c r="CS119" s="288"/>
      <c r="CT119" s="288"/>
      <c r="CU119" s="288"/>
      <c r="CV119" s="288"/>
      <c r="CW119" s="288"/>
      <c r="CX119" s="288"/>
      <c r="CY119" s="288"/>
      <c r="CZ119" s="288"/>
      <c r="DA119" s="288"/>
      <c r="DB119" s="288"/>
      <c r="DC119" s="288"/>
      <c r="DD119" s="288"/>
      <c r="DE119" s="288"/>
      <c r="DF119" s="288"/>
      <c r="DG119" s="288"/>
      <c r="DH119" s="288"/>
      <c r="DI119" s="288"/>
      <c r="DJ119" s="288"/>
      <c r="DK119" s="288"/>
      <c r="DL119" s="288"/>
      <c r="DM119" s="288"/>
      <c r="DN119" s="288"/>
      <c r="DO119" s="288"/>
      <c r="DP119" s="288"/>
      <c r="DQ119" s="288"/>
      <c r="DR119" s="288"/>
      <c r="DS119" s="288"/>
      <c r="DT119" s="288"/>
      <c r="DU119" s="288"/>
      <c r="DV119" s="288"/>
      <c r="DW119" s="288"/>
      <c r="DX119" s="288"/>
      <c r="DY119" s="288"/>
      <c r="DZ119" s="288"/>
      <c r="EA119" s="288"/>
      <c r="EB119" s="288"/>
      <c r="EC119" s="288"/>
      <c r="ED119" s="288"/>
      <c r="EE119" s="288"/>
      <c r="EF119" s="288"/>
      <c r="EG119" s="288"/>
      <c r="EH119" s="288"/>
      <c r="EI119" s="288"/>
      <c r="EJ119" s="288"/>
      <c r="EK119" s="288"/>
      <c r="EL119" s="288"/>
      <c r="EM119" s="288"/>
      <c r="EN119" s="288"/>
      <c r="EO119" s="288"/>
      <c r="EP119" s="288"/>
      <c r="EQ119" s="288"/>
      <c r="ER119" s="288"/>
      <c r="ES119" s="288"/>
      <c r="ET119" s="288"/>
      <c r="EU119" s="288"/>
      <c r="EV119" s="288"/>
      <c r="EW119" s="288"/>
      <c r="EX119" s="288"/>
      <c r="EY119" s="288"/>
      <c r="EZ119" s="288"/>
      <c r="FA119" s="288"/>
      <c r="FB119" s="288"/>
      <c r="FC119" s="288"/>
      <c r="FD119" s="288"/>
      <c r="FE119" s="288"/>
      <c r="FF119" s="288"/>
      <c r="FG119" s="288"/>
      <c r="FH119" s="288"/>
      <c r="FI119" s="288"/>
      <c r="FJ119" s="288"/>
      <c r="FK119" s="288"/>
      <c r="FL119" s="288"/>
      <c r="FM119" s="288"/>
      <c r="FN119" s="288"/>
      <c r="FO119" s="288"/>
      <c r="FP119" s="288"/>
      <c r="FQ119" s="288"/>
      <c r="FR119" s="288"/>
      <c r="FS119" s="288"/>
      <c r="FT119" s="288"/>
      <c r="FU119" s="288"/>
      <c r="FV119" s="288"/>
      <c r="FW119" s="288"/>
      <c r="FX119" s="288"/>
      <c r="FY119" s="288"/>
      <c r="FZ119" s="288"/>
      <c r="GA119" s="288"/>
      <c r="GB119" s="288"/>
      <c r="GC119" s="288"/>
      <c r="GD119" s="288"/>
      <c r="GE119" s="288"/>
      <c r="GF119" s="288"/>
      <c r="GG119" s="288"/>
      <c r="GH119" s="288"/>
      <c r="GI119" s="288"/>
      <c r="GJ119" s="288"/>
      <c r="GK119" s="288"/>
      <c r="GL119" s="288"/>
      <c r="GM119" s="288"/>
      <c r="GN119" s="288"/>
      <c r="GO119" s="288"/>
      <c r="GP119" s="288"/>
      <c r="GQ119" s="288"/>
      <c r="GR119" s="288"/>
      <c r="GS119" s="288"/>
      <c r="GT119" s="288"/>
      <c r="GU119" s="288"/>
      <c r="GV119" s="288"/>
      <c r="GW119" s="288"/>
      <c r="GX119" s="288"/>
      <c r="GY119" s="288"/>
      <c r="GZ119" s="288"/>
      <c r="HA119" s="288"/>
      <c r="HB119" s="288"/>
      <c r="HC119" s="288"/>
      <c r="HD119" s="288"/>
      <c r="HE119" s="288"/>
      <c r="HF119" s="288"/>
      <c r="HG119" s="288"/>
      <c r="HH119" s="288"/>
      <c r="HI119" s="288"/>
      <c r="HJ119" s="288"/>
      <c r="HK119" s="288"/>
      <c r="HL119" s="288"/>
      <c r="HM119" s="288"/>
      <c r="HN119" s="288"/>
      <c r="HO119" s="288"/>
      <c r="HP119" s="288"/>
      <c r="HQ119" s="288"/>
      <c r="HR119" s="288"/>
      <c r="HS119" s="288"/>
      <c r="HT119" s="288"/>
      <c r="HU119" s="288"/>
      <c r="HV119" s="288"/>
      <c r="HW119" s="288"/>
      <c r="HX119" s="288"/>
      <c r="HY119" s="288"/>
      <c r="HZ119" s="288"/>
      <c r="IA119" s="288"/>
      <c r="IB119" s="288"/>
      <c r="IC119" s="288"/>
      <c r="ID119" s="288"/>
      <c r="IE119" s="288"/>
      <c r="IF119" s="288"/>
      <c r="IG119" s="288"/>
      <c r="IH119" s="288"/>
      <c r="II119" s="288"/>
      <c r="IJ119" s="288"/>
      <c r="IK119" s="288"/>
      <c r="IL119" s="288"/>
      <c r="IM119" s="288"/>
      <c r="IN119" s="288"/>
      <c r="IO119" s="288"/>
      <c r="IP119" s="288"/>
      <c r="IQ119" s="288"/>
      <c r="IR119" s="288"/>
      <c r="IS119" s="288"/>
      <c r="IT119" s="288"/>
    </row>
    <row r="120" spans="1:254" customFormat="1" ht="13.8" x14ac:dyDescent="0.25">
      <c r="B120" s="426" t="s">
        <v>87</v>
      </c>
      <c r="C120" s="427">
        <f>IF('7990NTP-NP'!E50&gt;0,'7990NTP-NP'!E50-'7990NTP-NP'!C50-'7990NTP-NP'!D50,0)</f>
        <v>0</v>
      </c>
      <c r="D120" s="428">
        <f>E120+F120+G120</f>
        <v>0</v>
      </c>
      <c r="E120" s="429">
        <f>$C$15+$C$18+$C$20+$C$23+$C$26+$C$29+$C$32+$C$35+$C$38+$C$41+$C$44+$C$47+$C$50+$C$53+$C$56+$C$59+$C$62+$C$65+$C$71+$C$88+$C$97+C94+C91+C68</f>
        <v>0</v>
      </c>
      <c r="F120" s="430">
        <f>$C$16+$C$21+$C$24+$C$27+$C$30+$C$63+C48+C51+C54+C57+C66+C69+C89+C92+C95+C98</f>
        <v>0</v>
      </c>
      <c r="G120" s="430">
        <f>$C$60+$C$74+$C$76+$C$78+$C$80+$C$84+$C$86+C82+C33+C36+C39+C42+C45+C72</f>
        <v>0</v>
      </c>
      <c r="H120" s="401"/>
      <c r="I120" s="288"/>
      <c r="J120" s="286"/>
      <c r="K120" s="286"/>
      <c r="L120" s="286"/>
      <c r="M120" s="286"/>
      <c r="N120" s="286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  <c r="CH120" s="288"/>
      <c r="CI120" s="288"/>
      <c r="CJ120" s="288"/>
      <c r="CK120" s="288"/>
      <c r="CL120" s="288"/>
      <c r="CM120" s="288"/>
      <c r="CN120" s="288"/>
      <c r="CO120" s="288"/>
      <c r="CP120" s="288"/>
      <c r="CQ120" s="288"/>
      <c r="CR120" s="288"/>
      <c r="CS120" s="288"/>
      <c r="CT120" s="288"/>
      <c r="CU120" s="288"/>
      <c r="CV120" s="288"/>
      <c r="CW120" s="288"/>
      <c r="CX120" s="288"/>
      <c r="CY120" s="288"/>
      <c r="CZ120" s="288"/>
      <c r="DA120" s="288"/>
      <c r="DB120" s="288"/>
      <c r="DC120" s="288"/>
      <c r="DD120" s="288"/>
      <c r="DE120" s="288"/>
      <c r="DF120" s="288"/>
      <c r="DG120" s="288"/>
      <c r="DH120" s="288"/>
      <c r="DI120" s="288"/>
      <c r="DJ120" s="288"/>
      <c r="DK120" s="288"/>
      <c r="DL120" s="288"/>
      <c r="DM120" s="288"/>
      <c r="DN120" s="288"/>
      <c r="DO120" s="288"/>
      <c r="DP120" s="288"/>
      <c r="DQ120" s="288"/>
      <c r="DR120" s="288"/>
      <c r="DS120" s="288"/>
      <c r="DT120" s="288"/>
      <c r="DU120" s="288"/>
      <c r="DV120" s="288"/>
      <c r="DW120" s="288"/>
      <c r="DX120" s="288"/>
      <c r="DY120" s="288"/>
      <c r="DZ120" s="288"/>
      <c r="EA120" s="288"/>
      <c r="EB120" s="288"/>
      <c r="EC120" s="288"/>
      <c r="ED120" s="288"/>
      <c r="EE120" s="288"/>
      <c r="EF120" s="288"/>
      <c r="EG120" s="288"/>
      <c r="EH120" s="288"/>
      <c r="EI120" s="288"/>
      <c r="EJ120" s="288"/>
      <c r="EK120" s="288"/>
      <c r="EL120" s="288"/>
      <c r="EM120" s="288"/>
      <c r="EN120" s="288"/>
      <c r="EO120" s="288"/>
      <c r="EP120" s="288"/>
      <c r="EQ120" s="288"/>
      <c r="ER120" s="288"/>
      <c r="ES120" s="288"/>
      <c r="ET120" s="288"/>
      <c r="EU120" s="288"/>
      <c r="EV120" s="288"/>
      <c r="EW120" s="288"/>
      <c r="EX120" s="288"/>
      <c r="EY120" s="288"/>
      <c r="EZ120" s="288"/>
      <c r="FA120" s="288"/>
      <c r="FB120" s="288"/>
      <c r="FC120" s="288"/>
      <c r="FD120" s="288"/>
      <c r="FE120" s="288"/>
      <c r="FF120" s="288"/>
      <c r="FG120" s="288"/>
      <c r="FH120" s="288"/>
      <c r="FI120" s="288"/>
      <c r="FJ120" s="288"/>
      <c r="FK120" s="288"/>
      <c r="FL120" s="288"/>
      <c r="FM120" s="288"/>
      <c r="FN120" s="288"/>
      <c r="FO120" s="288"/>
      <c r="FP120" s="288"/>
      <c r="FQ120" s="288"/>
      <c r="FR120" s="288"/>
      <c r="FS120" s="288"/>
      <c r="FT120" s="288"/>
      <c r="FU120" s="288"/>
      <c r="FV120" s="288"/>
      <c r="FW120" s="288"/>
      <c r="FX120" s="288"/>
      <c r="FY120" s="288"/>
      <c r="FZ120" s="288"/>
      <c r="GA120" s="288"/>
      <c r="GB120" s="288"/>
      <c r="GC120" s="288"/>
      <c r="GD120" s="288"/>
      <c r="GE120" s="288"/>
      <c r="GF120" s="288"/>
      <c r="GG120" s="288"/>
      <c r="GH120" s="288"/>
      <c r="GI120" s="288"/>
      <c r="GJ120" s="288"/>
      <c r="GK120" s="288"/>
      <c r="GL120" s="288"/>
      <c r="GM120" s="288"/>
      <c r="GN120" s="288"/>
      <c r="GO120" s="288"/>
      <c r="GP120" s="288"/>
      <c r="GQ120" s="288"/>
      <c r="GR120" s="288"/>
      <c r="GS120" s="288"/>
      <c r="GT120" s="288"/>
      <c r="GU120" s="288"/>
      <c r="GV120" s="288"/>
      <c r="GW120" s="288"/>
      <c r="GX120" s="288"/>
      <c r="GY120" s="288"/>
      <c r="GZ120" s="288"/>
      <c r="HA120" s="288"/>
      <c r="HB120" s="288"/>
      <c r="HC120" s="288"/>
      <c r="HD120" s="288"/>
      <c r="HE120" s="288"/>
      <c r="HF120" s="288"/>
      <c r="HG120" s="288"/>
      <c r="HH120" s="288"/>
      <c r="HI120" s="288"/>
      <c r="HJ120" s="288"/>
      <c r="HK120" s="288"/>
      <c r="HL120" s="288"/>
      <c r="HM120" s="288"/>
      <c r="HN120" s="288"/>
      <c r="HO120" s="288"/>
      <c r="HP120" s="288"/>
      <c r="HQ120" s="288"/>
      <c r="HR120" s="288"/>
      <c r="HS120" s="288"/>
      <c r="HT120" s="288"/>
      <c r="HU120" s="288"/>
      <c r="HV120" s="288"/>
      <c r="HW120" s="288"/>
      <c r="HX120" s="288"/>
      <c r="HY120" s="288"/>
      <c r="HZ120" s="288"/>
      <c r="IA120" s="288"/>
      <c r="IB120" s="288"/>
      <c r="IC120" s="288"/>
      <c r="ID120" s="288"/>
      <c r="IE120" s="288"/>
      <c r="IF120" s="288"/>
      <c r="IG120" s="288"/>
      <c r="IH120" s="288"/>
      <c r="II120" s="288"/>
      <c r="IJ120" s="288"/>
      <c r="IK120" s="288"/>
      <c r="IL120" s="288"/>
      <c r="IM120" s="288"/>
      <c r="IN120" s="288"/>
      <c r="IO120" s="288"/>
      <c r="IP120" s="288"/>
      <c r="IQ120" s="288"/>
      <c r="IR120" s="288"/>
      <c r="IS120" s="288"/>
      <c r="IT120" s="288"/>
    </row>
    <row r="121" spans="1:254" customFormat="1" ht="13.8" x14ac:dyDescent="0.25">
      <c r="B121" s="431" t="s">
        <v>299</v>
      </c>
      <c r="C121" s="427">
        <f>IF('7990NTP-NP'!E51&gt;0,'7990NTP-NP'!E51-'7990NTP-NP'!C51-'7990NTP-NP'!D51,0)</f>
        <v>0</v>
      </c>
      <c r="D121" s="428">
        <f t="shared" ref="D121:D125" si="0">E121+F121+G121</f>
        <v>0</v>
      </c>
      <c r="E121" s="429">
        <f>$E$15+$E$18+$E$20+$E$23+$E$26+$E$29+$E$32+$E$35+$E$38+$E$41+$E$44+$E$47+$E$50+$E$53+$E$56+$E$59+$E$62+$E$65+$E$71+$E$88+$E$97+E94+E91+E68</f>
        <v>0</v>
      </c>
      <c r="F121" s="430">
        <f>$E$16+$E$21+$E$24+$E$27+$E$30+$E$63+E48+E51+E54+E57+E66+E69+E89+E92+E95+E98</f>
        <v>0</v>
      </c>
      <c r="G121" s="430">
        <f>$E$74+$E$76+$E$78+$E$80+$E$84+$E$86+E82+E72+E33+E36+E39+E42+E45+E60</f>
        <v>0</v>
      </c>
      <c r="H121" s="401"/>
      <c r="I121" s="288"/>
      <c r="J121" s="286"/>
      <c r="K121" s="286"/>
      <c r="L121" s="286"/>
      <c r="M121" s="286"/>
      <c r="N121" s="286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  <c r="CH121" s="288"/>
      <c r="CI121" s="288"/>
      <c r="CJ121" s="288"/>
      <c r="CK121" s="288"/>
      <c r="CL121" s="288"/>
      <c r="CM121" s="288"/>
      <c r="CN121" s="288"/>
      <c r="CO121" s="288"/>
      <c r="CP121" s="288"/>
      <c r="CQ121" s="288"/>
      <c r="CR121" s="288"/>
      <c r="CS121" s="288"/>
      <c r="CT121" s="288"/>
      <c r="CU121" s="288"/>
      <c r="CV121" s="288"/>
      <c r="CW121" s="288"/>
      <c r="CX121" s="288"/>
      <c r="CY121" s="288"/>
      <c r="CZ121" s="288"/>
      <c r="DA121" s="288"/>
      <c r="DB121" s="288"/>
      <c r="DC121" s="288"/>
      <c r="DD121" s="288"/>
      <c r="DE121" s="288"/>
      <c r="DF121" s="288"/>
      <c r="DG121" s="288"/>
      <c r="DH121" s="288"/>
      <c r="DI121" s="288"/>
      <c r="DJ121" s="288"/>
      <c r="DK121" s="288"/>
      <c r="DL121" s="288"/>
      <c r="DM121" s="288"/>
      <c r="DN121" s="288"/>
      <c r="DO121" s="288"/>
      <c r="DP121" s="288"/>
      <c r="DQ121" s="288"/>
      <c r="DR121" s="288"/>
      <c r="DS121" s="288"/>
      <c r="DT121" s="288"/>
      <c r="DU121" s="288"/>
      <c r="DV121" s="288"/>
      <c r="DW121" s="288"/>
      <c r="DX121" s="288"/>
      <c r="DY121" s="288"/>
      <c r="DZ121" s="288"/>
      <c r="EA121" s="288"/>
      <c r="EB121" s="288"/>
      <c r="EC121" s="288"/>
      <c r="ED121" s="288"/>
      <c r="EE121" s="288"/>
      <c r="EF121" s="288"/>
      <c r="EG121" s="288"/>
      <c r="EH121" s="288"/>
      <c r="EI121" s="288"/>
      <c r="EJ121" s="288"/>
      <c r="EK121" s="288"/>
      <c r="EL121" s="288"/>
      <c r="EM121" s="288"/>
      <c r="EN121" s="288"/>
      <c r="EO121" s="288"/>
      <c r="EP121" s="288"/>
      <c r="EQ121" s="288"/>
      <c r="ER121" s="288"/>
      <c r="ES121" s="288"/>
      <c r="ET121" s="288"/>
      <c r="EU121" s="288"/>
      <c r="EV121" s="288"/>
      <c r="EW121" s="288"/>
      <c r="EX121" s="288"/>
      <c r="EY121" s="288"/>
      <c r="EZ121" s="288"/>
      <c r="FA121" s="288"/>
      <c r="FB121" s="288"/>
      <c r="FC121" s="288"/>
      <c r="FD121" s="288"/>
      <c r="FE121" s="288"/>
      <c r="FF121" s="288"/>
      <c r="FG121" s="288"/>
      <c r="FH121" s="288"/>
      <c r="FI121" s="288"/>
      <c r="FJ121" s="288"/>
      <c r="FK121" s="288"/>
      <c r="FL121" s="288"/>
      <c r="FM121" s="288"/>
      <c r="FN121" s="288"/>
      <c r="FO121" s="288"/>
      <c r="FP121" s="288"/>
      <c r="FQ121" s="288"/>
      <c r="FR121" s="288"/>
      <c r="FS121" s="288"/>
      <c r="FT121" s="288"/>
      <c r="FU121" s="288"/>
      <c r="FV121" s="288"/>
      <c r="FW121" s="288"/>
      <c r="FX121" s="288"/>
      <c r="FY121" s="288"/>
      <c r="FZ121" s="288"/>
      <c r="GA121" s="288"/>
      <c r="GB121" s="288"/>
      <c r="GC121" s="288"/>
      <c r="GD121" s="288"/>
      <c r="GE121" s="288"/>
      <c r="GF121" s="288"/>
      <c r="GG121" s="288"/>
      <c r="GH121" s="288"/>
      <c r="GI121" s="288"/>
      <c r="GJ121" s="288"/>
      <c r="GK121" s="288"/>
      <c r="GL121" s="288"/>
      <c r="GM121" s="288"/>
      <c r="GN121" s="288"/>
      <c r="GO121" s="288"/>
      <c r="GP121" s="288"/>
      <c r="GQ121" s="288"/>
      <c r="GR121" s="288"/>
      <c r="GS121" s="288"/>
      <c r="GT121" s="288"/>
      <c r="GU121" s="288"/>
      <c r="GV121" s="288"/>
      <c r="GW121" s="288"/>
      <c r="GX121" s="288"/>
      <c r="GY121" s="288"/>
      <c r="GZ121" s="288"/>
      <c r="HA121" s="288"/>
      <c r="HB121" s="288"/>
      <c r="HC121" s="288"/>
      <c r="HD121" s="288"/>
      <c r="HE121" s="288"/>
      <c r="HF121" s="288"/>
      <c r="HG121" s="288"/>
      <c r="HH121" s="288"/>
      <c r="HI121" s="288"/>
      <c r="HJ121" s="288"/>
      <c r="HK121" s="288"/>
      <c r="HL121" s="288"/>
      <c r="HM121" s="288"/>
      <c r="HN121" s="288"/>
      <c r="HO121" s="288"/>
      <c r="HP121" s="288"/>
      <c r="HQ121" s="288"/>
      <c r="HR121" s="288"/>
      <c r="HS121" s="288"/>
      <c r="HT121" s="288"/>
      <c r="HU121" s="288"/>
      <c r="HV121" s="288"/>
      <c r="HW121" s="288"/>
      <c r="HX121" s="288"/>
      <c r="HY121" s="288"/>
      <c r="HZ121" s="288"/>
      <c r="IA121" s="288"/>
      <c r="IB121" s="288"/>
      <c r="IC121" s="288"/>
      <c r="ID121" s="288"/>
      <c r="IE121" s="288"/>
      <c r="IF121" s="288"/>
      <c r="IG121" s="288"/>
      <c r="IH121" s="288"/>
      <c r="II121" s="288"/>
      <c r="IJ121" s="288"/>
      <c r="IK121" s="288"/>
      <c r="IL121" s="288"/>
      <c r="IM121" s="288"/>
      <c r="IN121" s="288"/>
      <c r="IO121" s="288"/>
      <c r="IP121" s="288"/>
      <c r="IQ121" s="288"/>
      <c r="IR121" s="288"/>
      <c r="IS121" s="288"/>
      <c r="IT121" s="288"/>
    </row>
    <row r="122" spans="1:254" customFormat="1" ht="13.8" x14ac:dyDescent="0.25">
      <c r="B122" s="431" t="s">
        <v>300</v>
      </c>
      <c r="C122" s="427">
        <f>IF('7990NTP-NP'!E52&gt;0,'7990NTP-NP'!E52-'7990NTP-NP'!C52-'7990NTP-NP'!D52,0)</f>
        <v>0</v>
      </c>
      <c r="D122" s="428">
        <f t="shared" si="0"/>
        <v>0</v>
      </c>
      <c r="E122" s="429">
        <f>$G$15+$G$18+$G$20+$G$23+$G$26+$G$29+$G$32+$G$35+$G$38+$G$41+$G$44+$G$47+$G$50+$G$53+$G$56+$G$59+$G$62+$G$65+$G$71+$G$88+$G$97+G91+G94+G68</f>
        <v>0</v>
      </c>
      <c r="F122" s="430">
        <f>$G$16+$G$21+$G$24+$G$27+$G$63+G48+G51+G54+G57+G66+G69+G89+G92+G95+G98+G30</f>
        <v>0</v>
      </c>
      <c r="G122" s="430">
        <f>$G$74+$G$76+$G$78+$G$80+$G$84+$G$86+G82+G33+G36+G39+G42+G72+G60+G45</f>
        <v>0</v>
      </c>
      <c r="H122" s="401"/>
      <c r="I122" s="288"/>
      <c r="J122" s="286"/>
      <c r="K122" s="286"/>
      <c r="L122" s="286"/>
      <c r="M122" s="286"/>
      <c r="N122" s="286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  <c r="CH122" s="288"/>
      <c r="CI122" s="288"/>
      <c r="CJ122" s="288"/>
      <c r="CK122" s="288"/>
      <c r="CL122" s="288"/>
      <c r="CM122" s="288"/>
      <c r="CN122" s="288"/>
      <c r="CO122" s="288"/>
      <c r="CP122" s="288"/>
      <c r="CQ122" s="288"/>
      <c r="CR122" s="288"/>
      <c r="CS122" s="288"/>
      <c r="CT122" s="288"/>
      <c r="CU122" s="288"/>
      <c r="CV122" s="288"/>
      <c r="CW122" s="288"/>
      <c r="CX122" s="288"/>
      <c r="CY122" s="288"/>
      <c r="CZ122" s="288"/>
      <c r="DA122" s="288"/>
      <c r="DB122" s="288"/>
      <c r="DC122" s="288"/>
      <c r="DD122" s="288"/>
      <c r="DE122" s="288"/>
      <c r="DF122" s="288"/>
      <c r="DG122" s="288"/>
      <c r="DH122" s="288"/>
      <c r="DI122" s="288"/>
      <c r="DJ122" s="288"/>
      <c r="DK122" s="288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288"/>
      <c r="EI122" s="288"/>
      <c r="EJ122" s="288"/>
      <c r="EK122" s="288"/>
      <c r="EL122" s="288"/>
      <c r="EM122" s="288"/>
      <c r="EN122" s="288"/>
      <c r="EO122" s="288"/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8"/>
      <c r="FF122" s="288"/>
      <c r="FG122" s="288"/>
      <c r="FH122" s="288"/>
      <c r="FI122" s="288"/>
      <c r="FJ122" s="288"/>
      <c r="FK122" s="288"/>
      <c r="FL122" s="288"/>
      <c r="FM122" s="288"/>
      <c r="FN122" s="288"/>
      <c r="FO122" s="288"/>
      <c r="FP122" s="288"/>
      <c r="FQ122" s="288"/>
      <c r="FR122" s="288"/>
      <c r="FS122" s="288"/>
      <c r="FT122" s="288"/>
      <c r="FU122" s="288"/>
      <c r="FV122" s="288"/>
      <c r="FW122" s="288"/>
      <c r="FX122" s="288"/>
      <c r="FY122" s="288"/>
      <c r="FZ122" s="288"/>
      <c r="GA122" s="288"/>
      <c r="GB122" s="288"/>
      <c r="GC122" s="288"/>
      <c r="GD122" s="288"/>
      <c r="GE122" s="288"/>
      <c r="GF122" s="288"/>
      <c r="GG122" s="288"/>
      <c r="GH122" s="288"/>
      <c r="GI122" s="288"/>
      <c r="GJ122" s="288"/>
      <c r="GK122" s="288"/>
      <c r="GL122" s="288"/>
      <c r="GM122" s="288"/>
      <c r="GN122" s="288"/>
      <c r="GO122" s="288"/>
      <c r="GP122" s="288"/>
      <c r="GQ122" s="288"/>
      <c r="GR122" s="288"/>
      <c r="GS122" s="288"/>
      <c r="GT122" s="288"/>
      <c r="GU122" s="288"/>
      <c r="GV122" s="288"/>
      <c r="GW122" s="288"/>
      <c r="GX122" s="288"/>
      <c r="GY122" s="288"/>
      <c r="GZ122" s="288"/>
      <c r="HA122" s="288"/>
      <c r="HB122" s="288"/>
      <c r="HC122" s="288"/>
      <c r="HD122" s="288"/>
      <c r="HE122" s="288"/>
      <c r="HF122" s="288"/>
      <c r="HG122" s="288"/>
      <c r="HH122" s="288"/>
      <c r="HI122" s="288"/>
      <c r="HJ122" s="288"/>
      <c r="HK122" s="288"/>
      <c r="HL122" s="288"/>
      <c r="HM122" s="288"/>
      <c r="HN122" s="288"/>
      <c r="HO122" s="288"/>
      <c r="HP122" s="288"/>
      <c r="HQ122" s="288"/>
      <c r="HR122" s="288"/>
      <c r="HS122" s="288"/>
      <c r="HT122" s="288"/>
      <c r="HU122" s="288"/>
      <c r="HV122" s="288"/>
      <c r="HW122" s="288"/>
      <c r="HX122" s="288"/>
      <c r="HY122" s="288"/>
      <c r="HZ122" s="288"/>
      <c r="IA122" s="288"/>
      <c r="IB122" s="288"/>
      <c r="IC122" s="288"/>
      <c r="ID122" s="288"/>
      <c r="IE122" s="288"/>
      <c r="IF122" s="288"/>
      <c r="IG122" s="288"/>
      <c r="IH122" s="288"/>
      <c r="II122" s="288"/>
      <c r="IJ122" s="288"/>
      <c r="IK122" s="288"/>
      <c r="IL122" s="288"/>
      <c r="IM122" s="288"/>
      <c r="IN122" s="288"/>
      <c r="IO122" s="288"/>
      <c r="IP122" s="288"/>
      <c r="IQ122" s="288"/>
      <c r="IR122" s="288"/>
      <c r="IS122" s="288"/>
      <c r="IT122" s="288"/>
    </row>
    <row r="123" spans="1:254" customFormat="1" ht="13.8" x14ac:dyDescent="0.25">
      <c r="B123" s="431" t="s">
        <v>301</v>
      </c>
      <c r="C123" s="427">
        <f>IF('7990NTP-NP'!E53&gt;0,'7990NTP-NP'!E53-'7990NTP-NP'!C53-'7990NTP-NP'!D53,0)</f>
        <v>0</v>
      </c>
      <c r="D123" s="428">
        <f t="shared" si="0"/>
        <v>0</v>
      </c>
      <c r="E123" s="429">
        <f>$I$15+$I$18+$I$20+$I$23+$I$26+$I$29+$I$32+$I$35+$I$38+$I$41+$I$44+$I$47+$I$50+$I$53+$I$56+$I$59+$I$62+$I$65+$I$71+$I$88+$I$97+I91+I94+I68</f>
        <v>0</v>
      </c>
      <c r="F123" s="430">
        <f>$I$16+$I$21+$I$24+$I$27+$I$30+$I$63+I48+I51+I54+I57+I66+I69+I89+I92+I95+I98</f>
        <v>0</v>
      </c>
      <c r="G123" s="430">
        <f>$I$74+$I$76+$I$78+$I$80+$I$84+I82+I33+I36+I39+I42+I45+I72+I86+I60</f>
        <v>0</v>
      </c>
      <c r="H123" s="401"/>
      <c r="I123" s="288"/>
      <c r="J123" s="286"/>
      <c r="K123" s="286"/>
      <c r="L123" s="286"/>
      <c r="M123" s="286"/>
      <c r="N123" s="286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  <c r="CH123" s="288"/>
      <c r="CI123" s="288"/>
      <c r="CJ123" s="288"/>
      <c r="CK123" s="288"/>
      <c r="CL123" s="288"/>
      <c r="CM123" s="288"/>
      <c r="CN123" s="288"/>
      <c r="CO123" s="288"/>
      <c r="CP123" s="288"/>
      <c r="CQ123" s="288"/>
      <c r="CR123" s="288"/>
      <c r="CS123" s="288"/>
      <c r="CT123" s="288"/>
      <c r="CU123" s="288"/>
      <c r="CV123" s="288"/>
      <c r="CW123" s="288"/>
      <c r="CX123" s="288"/>
      <c r="CY123" s="288"/>
      <c r="CZ123" s="288"/>
      <c r="DA123" s="288"/>
      <c r="DB123" s="288"/>
      <c r="DC123" s="288"/>
      <c r="DD123" s="288"/>
      <c r="DE123" s="288"/>
      <c r="DF123" s="288"/>
      <c r="DG123" s="288"/>
      <c r="DH123" s="288"/>
      <c r="DI123" s="288"/>
      <c r="DJ123" s="288"/>
      <c r="DK123" s="288"/>
      <c r="DL123" s="288"/>
      <c r="DM123" s="288"/>
      <c r="DN123" s="288"/>
      <c r="DO123" s="288"/>
      <c r="DP123" s="288"/>
      <c r="DQ123" s="288"/>
      <c r="DR123" s="288"/>
      <c r="DS123" s="288"/>
      <c r="DT123" s="288"/>
      <c r="DU123" s="288"/>
      <c r="DV123" s="288"/>
      <c r="DW123" s="288"/>
      <c r="DX123" s="288"/>
      <c r="DY123" s="288"/>
      <c r="DZ123" s="288"/>
      <c r="EA123" s="288"/>
      <c r="EB123" s="288"/>
      <c r="EC123" s="288"/>
      <c r="ED123" s="288"/>
      <c r="EE123" s="288"/>
      <c r="EF123" s="288"/>
      <c r="EG123" s="288"/>
      <c r="EH123" s="288"/>
      <c r="EI123" s="288"/>
      <c r="EJ123" s="288"/>
      <c r="EK123" s="288"/>
      <c r="EL123" s="288"/>
      <c r="EM123" s="288"/>
      <c r="EN123" s="288"/>
      <c r="EO123" s="288"/>
      <c r="EP123" s="288"/>
      <c r="EQ123" s="288"/>
      <c r="ER123" s="288"/>
      <c r="ES123" s="288"/>
      <c r="ET123" s="288"/>
      <c r="EU123" s="288"/>
      <c r="EV123" s="288"/>
      <c r="EW123" s="288"/>
      <c r="EX123" s="288"/>
      <c r="EY123" s="288"/>
      <c r="EZ123" s="288"/>
      <c r="FA123" s="288"/>
      <c r="FB123" s="288"/>
      <c r="FC123" s="288"/>
      <c r="FD123" s="288"/>
      <c r="FE123" s="288"/>
      <c r="FF123" s="288"/>
      <c r="FG123" s="288"/>
      <c r="FH123" s="288"/>
      <c r="FI123" s="288"/>
      <c r="FJ123" s="288"/>
      <c r="FK123" s="288"/>
      <c r="FL123" s="288"/>
      <c r="FM123" s="288"/>
      <c r="FN123" s="288"/>
      <c r="FO123" s="288"/>
      <c r="FP123" s="288"/>
      <c r="FQ123" s="288"/>
      <c r="FR123" s="288"/>
      <c r="FS123" s="288"/>
      <c r="FT123" s="288"/>
      <c r="FU123" s="288"/>
      <c r="FV123" s="288"/>
      <c r="FW123" s="288"/>
      <c r="FX123" s="288"/>
      <c r="FY123" s="288"/>
      <c r="FZ123" s="288"/>
      <c r="GA123" s="288"/>
      <c r="GB123" s="288"/>
      <c r="GC123" s="288"/>
      <c r="GD123" s="288"/>
      <c r="GE123" s="288"/>
      <c r="GF123" s="288"/>
      <c r="GG123" s="288"/>
      <c r="GH123" s="288"/>
      <c r="GI123" s="288"/>
      <c r="GJ123" s="288"/>
      <c r="GK123" s="288"/>
      <c r="GL123" s="288"/>
      <c r="GM123" s="288"/>
      <c r="GN123" s="288"/>
      <c r="GO123" s="288"/>
      <c r="GP123" s="288"/>
      <c r="GQ123" s="288"/>
      <c r="GR123" s="288"/>
      <c r="GS123" s="288"/>
      <c r="GT123" s="288"/>
      <c r="GU123" s="288"/>
      <c r="GV123" s="288"/>
      <c r="GW123" s="288"/>
      <c r="GX123" s="288"/>
      <c r="GY123" s="288"/>
      <c r="GZ123" s="288"/>
      <c r="HA123" s="288"/>
      <c r="HB123" s="288"/>
      <c r="HC123" s="288"/>
      <c r="HD123" s="288"/>
      <c r="HE123" s="288"/>
      <c r="HF123" s="288"/>
      <c r="HG123" s="288"/>
      <c r="HH123" s="288"/>
      <c r="HI123" s="288"/>
      <c r="HJ123" s="288"/>
      <c r="HK123" s="288"/>
      <c r="HL123" s="288"/>
      <c r="HM123" s="288"/>
      <c r="HN123" s="288"/>
      <c r="HO123" s="288"/>
      <c r="HP123" s="288"/>
      <c r="HQ123" s="288"/>
      <c r="HR123" s="288"/>
      <c r="HS123" s="288"/>
      <c r="HT123" s="288"/>
      <c r="HU123" s="288"/>
      <c r="HV123" s="288"/>
      <c r="HW123" s="288"/>
      <c r="HX123" s="288"/>
      <c r="HY123" s="288"/>
      <c r="HZ123" s="288"/>
      <c r="IA123" s="288"/>
      <c r="IB123" s="288"/>
      <c r="IC123" s="288"/>
      <c r="ID123" s="288"/>
      <c r="IE123" s="288"/>
      <c r="IF123" s="288"/>
      <c r="IG123" s="288"/>
      <c r="IH123" s="288"/>
      <c r="II123" s="288"/>
      <c r="IJ123" s="288"/>
      <c r="IK123" s="288"/>
      <c r="IL123" s="288"/>
      <c r="IM123" s="288"/>
      <c r="IN123" s="288"/>
      <c r="IO123" s="288"/>
      <c r="IP123" s="288"/>
      <c r="IQ123" s="288"/>
      <c r="IR123" s="288"/>
      <c r="IS123" s="288"/>
      <c r="IT123" s="288"/>
    </row>
    <row r="124" spans="1:254" customFormat="1" ht="13.8" x14ac:dyDescent="0.25">
      <c r="B124" s="426" t="s">
        <v>88</v>
      </c>
      <c r="C124" s="427">
        <f>IF('7990NTP-NP'!E54&gt;0,'7990NTP-NP'!E54-'7990NTP-NP'!C54-'7990NTP-NP'!D54,0)</f>
        <v>0</v>
      </c>
      <c r="D124" s="428">
        <f t="shared" si="0"/>
        <v>0</v>
      </c>
      <c r="E124" s="429">
        <f>$K$15+$K$18+$K$20+$K$23+$K$26+$K$29+$K$32+$K$35+$K$38+$K$41+$K$44+$K$47+$K$50+$K$53+$K$56+$K$59+$K$62+$K$65+$K$71+$K$88+$K$97+K94+K91+K68</f>
        <v>0</v>
      </c>
      <c r="F124" s="430">
        <f>$K$16+$K$21+$K$24+$K$27+$K$30+$K$63+K48+K51+K54+K66+K69+K89+K92+K95+K98+K57</f>
        <v>0</v>
      </c>
      <c r="G124" s="430">
        <f>$K$74+$K$76+$K$78+$K$80+$K$84+K82+K33+K36+K39+K42+K45+K72+K86+K60</f>
        <v>0</v>
      </c>
      <c r="H124" s="401"/>
      <c r="I124" s="288"/>
      <c r="J124" s="286"/>
      <c r="K124" s="286"/>
      <c r="L124" s="286"/>
      <c r="M124" s="286"/>
      <c r="N124" s="286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  <c r="CH124" s="288"/>
      <c r="CI124" s="288"/>
      <c r="CJ124" s="288"/>
      <c r="CK124" s="288"/>
      <c r="CL124" s="288"/>
      <c r="CM124" s="288"/>
      <c r="CN124" s="288"/>
      <c r="CO124" s="288"/>
      <c r="CP124" s="288"/>
      <c r="CQ124" s="288"/>
      <c r="CR124" s="288"/>
      <c r="CS124" s="288"/>
      <c r="CT124" s="288"/>
      <c r="CU124" s="288"/>
      <c r="CV124" s="288"/>
      <c r="CW124" s="288"/>
      <c r="CX124" s="288"/>
      <c r="CY124" s="288"/>
      <c r="CZ124" s="288"/>
      <c r="DA124" s="288"/>
      <c r="DB124" s="288"/>
      <c r="DC124" s="288"/>
      <c r="DD124" s="288"/>
      <c r="DE124" s="288"/>
      <c r="DF124" s="288"/>
      <c r="DG124" s="288"/>
      <c r="DH124" s="288"/>
      <c r="DI124" s="288"/>
      <c r="DJ124" s="288"/>
      <c r="DK124" s="288"/>
      <c r="DL124" s="288"/>
      <c r="DM124" s="288"/>
      <c r="DN124" s="288"/>
      <c r="DO124" s="288"/>
      <c r="DP124" s="288"/>
      <c r="DQ124" s="288"/>
      <c r="DR124" s="288"/>
      <c r="DS124" s="288"/>
      <c r="DT124" s="288"/>
      <c r="DU124" s="288"/>
      <c r="DV124" s="288"/>
      <c r="DW124" s="288"/>
      <c r="DX124" s="288"/>
      <c r="DY124" s="288"/>
      <c r="DZ124" s="288"/>
      <c r="EA124" s="288"/>
      <c r="EB124" s="288"/>
      <c r="EC124" s="288"/>
      <c r="ED124" s="288"/>
      <c r="EE124" s="288"/>
      <c r="EF124" s="288"/>
      <c r="EG124" s="288"/>
      <c r="EH124" s="288"/>
      <c r="EI124" s="288"/>
      <c r="EJ124" s="288"/>
      <c r="EK124" s="288"/>
      <c r="EL124" s="288"/>
      <c r="EM124" s="288"/>
      <c r="EN124" s="288"/>
      <c r="EO124" s="288"/>
      <c r="EP124" s="288"/>
      <c r="EQ124" s="288"/>
      <c r="ER124" s="288"/>
      <c r="ES124" s="288"/>
      <c r="ET124" s="288"/>
      <c r="EU124" s="288"/>
      <c r="EV124" s="288"/>
      <c r="EW124" s="288"/>
      <c r="EX124" s="288"/>
      <c r="EY124" s="288"/>
      <c r="EZ124" s="288"/>
      <c r="FA124" s="288"/>
      <c r="FB124" s="288"/>
      <c r="FC124" s="288"/>
      <c r="FD124" s="288"/>
      <c r="FE124" s="288"/>
      <c r="FF124" s="288"/>
      <c r="FG124" s="288"/>
      <c r="FH124" s="288"/>
      <c r="FI124" s="288"/>
      <c r="FJ124" s="288"/>
      <c r="FK124" s="288"/>
      <c r="FL124" s="288"/>
      <c r="FM124" s="288"/>
      <c r="FN124" s="288"/>
      <c r="FO124" s="288"/>
      <c r="FP124" s="288"/>
      <c r="FQ124" s="288"/>
      <c r="FR124" s="288"/>
      <c r="FS124" s="288"/>
      <c r="FT124" s="288"/>
      <c r="FU124" s="288"/>
      <c r="FV124" s="288"/>
      <c r="FW124" s="288"/>
      <c r="FX124" s="288"/>
      <c r="FY124" s="288"/>
      <c r="FZ124" s="288"/>
      <c r="GA124" s="288"/>
      <c r="GB124" s="288"/>
      <c r="GC124" s="288"/>
      <c r="GD124" s="288"/>
      <c r="GE124" s="288"/>
      <c r="GF124" s="288"/>
      <c r="GG124" s="288"/>
      <c r="GH124" s="288"/>
      <c r="GI124" s="288"/>
      <c r="GJ124" s="288"/>
      <c r="GK124" s="288"/>
      <c r="GL124" s="288"/>
      <c r="GM124" s="288"/>
      <c r="GN124" s="288"/>
      <c r="GO124" s="288"/>
      <c r="GP124" s="288"/>
      <c r="GQ124" s="288"/>
      <c r="GR124" s="288"/>
      <c r="GS124" s="288"/>
      <c r="GT124" s="288"/>
      <c r="GU124" s="288"/>
      <c r="GV124" s="288"/>
      <c r="GW124" s="288"/>
      <c r="GX124" s="288"/>
      <c r="GY124" s="288"/>
      <c r="GZ124" s="288"/>
      <c r="HA124" s="288"/>
      <c r="HB124" s="288"/>
      <c r="HC124" s="288"/>
      <c r="HD124" s="288"/>
      <c r="HE124" s="288"/>
      <c r="HF124" s="288"/>
      <c r="HG124" s="288"/>
      <c r="HH124" s="288"/>
      <c r="HI124" s="288"/>
      <c r="HJ124" s="288"/>
      <c r="HK124" s="288"/>
      <c r="HL124" s="288"/>
      <c r="HM124" s="288"/>
      <c r="HN124" s="288"/>
      <c r="HO124" s="288"/>
      <c r="HP124" s="288"/>
      <c r="HQ124" s="288"/>
      <c r="HR124" s="288"/>
      <c r="HS124" s="288"/>
      <c r="HT124" s="288"/>
      <c r="HU124" s="288"/>
      <c r="HV124" s="288"/>
      <c r="HW124" s="288"/>
      <c r="HX124" s="288"/>
      <c r="HY124" s="288"/>
      <c r="HZ124" s="288"/>
      <c r="IA124" s="288"/>
      <c r="IB124" s="288"/>
      <c r="IC124" s="288"/>
      <c r="ID124" s="288"/>
      <c r="IE124" s="288"/>
      <c r="IF124" s="288"/>
      <c r="IG124" s="288"/>
      <c r="IH124" s="288"/>
      <c r="II124" s="288"/>
      <c r="IJ124" s="288"/>
      <c r="IK124" s="288"/>
      <c r="IL124" s="288"/>
      <c r="IM124" s="288"/>
      <c r="IN124" s="288"/>
      <c r="IO124" s="288"/>
      <c r="IP124" s="288"/>
      <c r="IQ124" s="288"/>
      <c r="IR124" s="288"/>
      <c r="IS124" s="288"/>
      <c r="IT124" s="288"/>
    </row>
    <row r="125" spans="1:254" customFormat="1" ht="13.8" x14ac:dyDescent="0.25">
      <c r="B125" s="426" t="s">
        <v>89</v>
      </c>
      <c r="C125" s="427">
        <f>IF('7990NTP-NP'!E55&gt;0,'7990NTP-NP'!E55-'7990NTP-NP'!C55-'7990NTP-NP'!D55,0)</f>
        <v>0</v>
      </c>
      <c r="D125" s="428">
        <f t="shared" si="0"/>
        <v>0</v>
      </c>
      <c r="E125" s="429">
        <f>$M$15+$M$18+$M$20+$M$23+$M$26+$M$29+$M$32+$M$35+$M$38+$M$41+$M$44+$M$47+$M$50+$M$53+$M$56+$M$59+$M$62+$M$65+$M$71+$M$88+$M$97+M91+M94+M68</f>
        <v>0</v>
      </c>
      <c r="F125" s="430">
        <f>$M$16+$M$21+$M$24+$M$27+$M$30+$M$63+M48+M51+M54+M57+M66+M69+M89+M92+M95+M98</f>
        <v>0</v>
      </c>
      <c r="G125" s="430">
        <f>$M$74+$M$76+$M$78+$M$80+$M$84+$M$86+M82+M33+M36+M39+M42+M45+M72+M60</f>
        <v>0</v>
      </c>
      <c r="H125" s="401"/>
      <c r="I125" s="288"/>
      <c r="J125" s="286"/>
      <c r="K125" s="286"/>
      <c r="L125" s="286"/>
      <c r="M125" s="286"/>
      <c r="N125" s="286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  <c r="CH125" s="288"/>
      <c r="CI125" s="288"/>
      <c r="CJ125" s="288"/>
      <c r="CK125" s="288"/>
      <c r="CL125" s="288"/>
      <c r="CM125" s="288"/>
      <c r="CN125" s="288"/>
      <c r="CO125" s="288"/>
      <c r="CP125" s="288"/>
      <c r="CQ125" s="288"/>
      <c r="CR125" s="288"/>
      <c r="CS125" s="288"/>
      <c r="CT125" s="288"/>
      <c r="CU125" s="288"/>
      <c r="CV125" s="288"/>
      <c r="CW125" s="288"/>
      <c r="CX125" s="288"/>
      <c r="CY125" s="288"/>
      <c r="CZ125" s="288"/>
      <c r="DA125" s="288"/>
      <c r="DB125" s="288"/>
      <c r="DC125" s="288"/>
      <c r="DD125" s="288"/>
      <c r="DE125" s="288"/>
      <c r="DF125" s="288"/>
      <c r="DG125" s="288"/>
      <c r="DH125" s="288"/>
      <c r="DI125" s="288"/>
      <c r="DJ125" s="288"/>
      <c r="DK125" s="288"/>
      <c r="DL125" s="288"/>
      <c r="DM125" s="288"/>
      <c r="DN125" s="288"/>
      <c r="DO125" s="288"/>
      <c r="DP125" s="288"/>
      <c r="DQ125" s="288"/>
      <c r="DR125" s="288"/>
      <c r="DS125" s="288"/>
      <c r="DT125" s="288"/>
      <c r="DU125" s="288"/>
      <c r="DV125" s="288"/>
      <c r="DW125" s="288"/>
      <c r="DX125" s="288"/>
      <c r="DY125" s="288"/>
      <c r="DZ125" s="288"/>
      <c r="EA125" s="288"/>
      <c r="EB125" s="288"/>
      <c r="EC125" s="288"/>
      <c r="ED125" s="288"/>
      <c r="EE125" s="288"/>
      <c r="EF125" s="288"/>
      <c r="EG125" s="288"/>
      <c r="EH125" s="288"/>
      <c r="EI125" s="288"/>
      <c r="EJ125" s="288"/>
      <c r="EK125" s="288"/>
      <c r="EL125" s="288"/>
      <c r="EM125" s="288"/>
      <c r="EN125" s="288"/>
      <c r="EO125" s="288"/>
      <c r="EP125" s="288"/>
      <c r="EQ125" s="288"/>
      <c r="ER125" s="288"/>
      <c r="ES125" s="288"/>
      <c r="ET125" s="288"/>
      <c r="EU125" s="288"/>
      <c r="EV125" s="288"/>
      <c r="EW125" s="288"/>
      <c r="EX125" s="288"/>
      <c r="EY125" s="288"/>
      <c r="EZ125" s="288"/>
      <c r="FA125" s="288"/>
      <c r="FB125" s="288"/>
      <c r="FC125" s="288"/>
      <c r="FD125" s="288"/>
      <c r="FE125" s="288"/>
      <c r="FF125" s="288"/>
      <c r="FG125" s="288"/>
      <c r="FH125" s="288"/>
      <c r="FI125" s="288"/>
      <c r="FJ125" s="288"/>
      <c r="FK125" s="288"/>
      <c r="FL125" s="288"/>
      <c r="FM125" s="288"/>
      <c r="FN125" s="288"/>
      <c r="FO125" s="288"/>
      <c r="FP125" s="288"/>
      <c r="FQ125" s="288"/>
      <c r="FR125" s="288"/>
      <c r="FS125" s="288"/>
      <c r="FT125" s="288"/>
      <c r="FU125" s="288"/>
      <c r="FV125" s="288"/>
      <c r="FW125" s="288"/>
      <c r="FX125" s="288"/>
      <c r="FY125" s="288"/>
      <c r="FZ125" s="288"/>
      <c r="GA125" s="288"/>
      <c r="GB125" s="288"/>
      <c r="GC125" s="288"/>
      <c r="GD125" s="288"/>
      <c r="GE125" s="288"/>
      <c r="GF125" s="288"/>
      <c r="GG125" s="288"/>
      <c r="GH125" s="288"/>
      <c r="GI125" s="288"/>
      <c r="GJ125" s="288"/>
      <c r="GK125" s="288"/>
      <c r="GL125" s="288"/>
      <c r="GM125" s="288"/>
      <c r="GN125" s="288"/>
      <c r="GO125" s="288"/>
      <c r="GP125" s="288"/>
      <c r="GQ125" s="288"/>
      <c r="GR125" s="288"/>
      <c r="GS125" s="288"/>
      <c r="GT125" s="288"/>
      <c r="GU125" s="288"/>
      <c r="GV125" s="288"/>
      <c r="GW125" s="288"/>
      <c r="GX125" s="288"/>
      <c r="GY125" s="288"/>
      <c r="GZ125" s="288"/>
      <c r="HA125" s="288"/>
      <c r="HB125" s="288"/>
      <c r="HC125" s="288"/>
      <c r="HD125" s="288"/>
      <c r="HE125" s="288"/>
      <c r="HF125" s="288"/>
      <c r="HG125" s="288"/>
      <c r="HH125" s="288"/>
      <c r="HI125" s="288"/>
      <c r="HJ125" s="288"/>
      <c r="HK125" s="288"/>
      <c r="HL125" s="288"/>
      <c r="HM125" s="288"/>
      <c r="HN125" s="288"/>
      <c r="HO125" s="288"/>
      <c r="HP125" s="288"/>
      <c r="HQ125" s="288"/>
      <c r="HR125" s="288"/>
      <c r="HS125" s="288"/>
      <c r="HT125" s="288"/>
      <c r="HU125" s="288"/>
      <c r="HV125" s="288"/>
      <c r="HW125" s="288"/>
      <c r="HX125" s="288"/>
      <c r="HY125" s="288"/>
      <c r="HZ125" s="288"/>
      <c r="IA125" s="288"/>
      <c r="IB125" s="288"/>
      <c r="IC125" s="288"/>
      <c r="ID125" s="288"/>
      <c r="IE125" s="288"/>
      <c r="IF125" s="288"/>
      <c r="IG125" s="288"/>
      <c r="IH125" s="288"/>
      <c r="II125" s="288"/>
      <c r="IJ125" s="288"/>
      <c r="IK125" s="288"/>
      <c r="IL125" s="288"/>
      <c r="IM125" s="288"/>
      <c r="IN125" s="288"/>
      <c r="IO125" s="288"/>
      <c r="IP125" s="288"/>
      <c r="IQ125" s="288"/>
      <c r="IR125" s="288"/>
      <c r="IS125" s="288"/>
      <c r="IT125" s="288"/>
    </row>
    <row r="126" spans="1:254" customFormat="1" ht="13.8" x14ac:dyDescent="0.25">
      <c r="B126" s="432" t="s">
        <v>223</v>
      </c>
      <c r="C126" s="433"/>
      <c r="D126" s="434"/>
      <c r="E126" s="600"/>
      <c r="F126" s="601"/>
      <c r="G126" s="435"/>
      <c r="H126" s="425"/>
      <c r="I126" s="288"/>
      <c r="J126" s="286"/>
      <c r="K126" s="286"/>
      <c r="L126" s="286"/>
      <c r="M126" s="286"/>
      <c r="N126" s="286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  <c r="CH126" s="288"/>
      <c r="CI126" s="288"/>
      <c r="CJ126" s="288"/>
      <c r="CK126" s="288"/>
      <c r="CL126" s="288"/>
      <c r="CM126" s="288"/>
      <c r="CN126" s="288"/>
      <c r="CO126" s="288"/>
      <c r="CP126" s="288"/>
      <c r="CQ126" s="288"/>
      <c r="CR126" s="288"/>
      <c r="CS126" s="288"/>
      <c r="CT126" s="288"/>
      <c r="CU126" s="288"/>
      <c r="CV126" s="288"/>
      <c r="CW126" s="288"/>
      <c r="CX126" s="288"/>
      <c r="CY126" s="288"/>
      <c r="CZ126" s="288"/>
      <c r="DA126" s="288"/>
      <c r="DB126" s="288"/>
      <c r="DC126" s="288"/>
      <c r="DD126" s="288"/>
      <c r="DE126" s="288"/>
      <c r="DF126" s="288"/>
      <c r="DG126" s="288"/>
      <c r="DH126" s="288"/>
      <c r="DI126" s="288"/>
      <c r="DJ126" s="288"/>
      <c r="DK126" s="288"/>
      <c r="DL126" s="288"/>
      <c r="DM126" s="288"/>
      <c r="DN126" s="288"/>
      <c r="DO126" s="288"/>
      <c r="DP126" s="288"/>
      <c r="DQ126" s="288"/>
      <c r="DR126" s="288"/>
      <c r="DS126" s="288"/>
      <c r="DT126" s="288"/>
      <c r="DU126" s="288"/>
      <c r="DV126" s="288"/>
      <c r="DW126" s="288"/>
      <c r="DX126" s="288"/>
      <c r="DY126" s="288"/>
      <c r="DZ126" s="288"/>
      <c r="EA126" s="288"/>
      <c r="EB126" s="288"/>
      <c r="EC126" s="288"/>
      <c r="ED126" s="288"/>
      <c r="EE126" s="288"/>
      <c r="EF126" s="288"/>
      <c r="EG126" s="288"/>
      <c r="EH126" s="288"/>
      <c r="EI126" s="288"/>
      <c r="EJ126" s="288"/>
      <c r="EK126" s="288"/>
      <c r="EL126" s="288"/>
      <c r="EM126" s="288"/>
      <c r="EN126" s="288"/>
      <c r="EO126" s="288"/>
      <c r="EP126" s="288"/>
      <c r="EQ126" s="288"/>
      <c r="ER126" s="288"/>
      <c r="ES126" s="288"/>
      <c r="ET126" s="288"/>
      <c r="EU126" s="288"/>
      <c r="EV126" s="288"/>
      <c r="EW126" s="288"/>
      <c r="EX126" s="288"/>
      <c r="EY126" s="288"/>
      <c r="EZ126" s="288"/>
      <c r="FA126" s="288"/>
      <c r="FB126" s="288"/>
      <c r="FC126" s="288"/>
      <c r="FD126" s="288"/>
      <c r="FE126" s="288"/>
      <c r="FF126" s="288"/>
      <c r="FG126" s="288"/>
      <c r="FH126" s="288"/>
      <c r="FI126" s="288"/>
      <c r="FJ126" s="288"/>
      <c r="FK126" s="288"/>
      <c r="FL126" s="288"/>
      <c r="FM126" s="288"/>
      <c r="FN126" s="288"/>
      <c r="FO126" s="288"/>
      <c r="FP126" s="288"/>
      <c r="FQ126" s="288"/>
      <c r="FR126" s="288"/>
      <c r="FS126" s="288"/>
      <c r="FT126" s="288"/>
      <c r="FU126" s="288"/>
      <c r="FV126" s="288"/>
      <c r="FW126" s="288"/>
      <c r="FX126" s="288"/>
      <c r="FY126" s="288"/>
      <c r="FZ126" s="288"/>
      <c r="GA126" s="288"/>
      <c r="GB126" s="288"/>
      <c r="GC126" s="288"/>
      <c r="GD126" s="288"/>
      <c r="GE126" s="288"/>
      <c r="GF126" s="288"/>
      <c r="GG126" s="288"/>
      <c r="GH126" s="288"/>
      <c r="GI126" s="288"/>
      <c r="GJ126" s="288"/>
      <c r="GK126" s="288"/>
      <c r="GL126" s="288"/>
      <c r="GM126" s="288"/>
      <c r="GN126" s="288"/>
      <c r="GO126" s="288"/>
      <c r="GP126" s="288"/>
      <c r="GQ126" s="288"/>
      <c r="GR126" s="288"/>
      <c r="GS126" s="288"/>
      <c r="GT126" s="288"/>
      <c r="GU126" s="288"/>
      <c r="GV126" s="288"/>
      <c r="GW126" s="288"/>
      <c r="GX126" s="288"/>
      <c r="GY126" s="288"/>
      <c r="GZ126" s="288"/>
      <c r="HA126" s="288"/>
      <c r="HB126" s="288"/>
      <c r="HC126" s="288"/>
      <c r="HD126" s="288"/>
      <c r="HE126" s="288"/>
      <c r="HF126" s="288"/>
      <c r="HG126" s="288"/>
      <c r="HH126" s="288"/>
      <c r="HI126" s="288"/>
      <c r="HJ126" s="288"/>
      <c r="HK126" s="288"/>
      <c r="HL126" s="288"/>
      <c r="HM126" s="288"/>
      <c r="HN126" s="288"/>
      <c r="HO126" s="288"/>
      <c r="HP126" s="288"/>
      <c r="HQ126" s="288"/>
      <c r="HR126" s="288"/>
      <c r="HS126" s="288"/>
      <c r="HT126" s="288"/>
      <c r="HU126" s="288"/>
      <c r="HV126" s="288"/>
      <c r="HW126" s="288"/>
      <c r="HX126" s="288"/>
      <c r="HY126" s="288"/>
      <c r="HZ126" s="288"/>
      <c r="IA126" s="288"/>
      <c r="IB126" s="288"/>
      <c r="IC126" s="288"/>
      <c r="ID126" s="288"/>
      <c r="IE126" s="288"/>
      <c r="IF126" s="288"/>
      <c r="IG126" s="288"/>
      <c r="IH126" s="288"/>
      <c r="II126" s="288"/>
      <c r="IJ126" s="288"/>
      <c r="IK126" s="288"/>
      <c r="IL126" s="288"/>
      <c r="IM126" s="288"/>
      <c r="IN126" s="288"/>
      <c r="IO126" s="288"/>
      <c r="IP126" s="288"/>
      <c r="IQ126" s="288"/>
      <c r="IR126" s="288"/>
      <c r="IS126" s="288"/>
      <c r="IT126" s="288"/>
    </row>
    <row r="127" spans="1:254" customFormat="1" ht="13.8" x14ac:dyDescent="0.25">
      <c r="B127" s="426" t="s">
        <v>87</v>
      </c>
      <c r="C127" s="427">
        <f>'7990NTP-NP'!C50</f>
        <v>0</v>
      </c>
      <c r="D127" s="428">
        <f>+C106</f>
        <v>0</v>
      </c>
      <c r="E127" s="436"/>
      <c r="F127" s="437">
        <f>D127</f>
        <v>0</v>
      </c>
      <c r="G127" s="436"/>
      <c r="H127" s="438"/>
      <c r="I127" s="288"/>
      <c r="J127" s="286"/>
      <c r="K127" s="286"/>
      <c r="L127" s="286"/>
      <c r="M127" s="286"/>
      <c r="N127" s="286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  <c r="CH127" s="288"/>
      <c r="CI127" s="288"/>
      <c r="CJ127" s="288"/>
      <c r="CK127" s="288"/>
      <c r="CL127" s="288"/>
      <c r="CM127" s="288"/>
      <c r="CN127" s="288"/>
      <c r="CO127" s="288"/>
      <c r="CP127" s="288"/>
      <c r="CQ127" s="288"/>
      <c r="CR127" s="288"/>
      <c r="CS127" s="288"/>
      <c r="CT127" s="288"/>
      <c r="CU127" s="288"/>
      <c r="CV127" s="288"/>
      <c r="CW127" s="288"/>
      <c r="CX127" s="288"/>
      <c r="CY127" s="288"/>
      <c r="CZ127" s="288"/>
      <c r="DA127" s="288"/>
      <c r="DB127" s="288"/>
      <c r="DC127" s="288"/>
      <c r="DD127" s="288"/>
      <c r="DE127" s="288"/>
      <c r="DF127" s="288"/>
      <c r="DG127" s="288"/>
      <c r="DH127" s="288"/>
      <c r="DI127" s="288"/>
      <c r="DJ127" s="288"/>
      <c r="DK127" s="288"/>
      <c r="DL127" s="288"/>
      <c r="DM127" s="288"/>
      <c r="DN127" s="288"/>
      <c r="DO127" s="288"/>
      <c r="DP127" s="288"/>
      <c r="DQ127" s="288"/>
      <c r="DR127" s="288"/>
      <c r="DS127" s="288"/>
      <c r="DT127" s="288"/>
      <c r="DU127" s="288"/>
      <c r="DV127" s="288"/>
      <c r="DW127" s="288"/>
      <c r="DX127" s="288"/>
      <c r="DY127" s="288"/>
      <c r="DZ127" s="288"/>
      <c r="EA127" s="288"/>
      <c r="EB127" s="288"/>
      <c r="EC127" s="288"/>
      <c r="ED127" s="288"/>
      <c r="EE127" s="288"/>
      <c r="EF127" s="288"/>
      <c r="EG127" s="288"/>
      <c r="EH127" s="288"/>
      <c r="EI127" s="288"/>
      <c r="EJ127" s="288"/>
      <c r="EK127" s="288"/>
      <c r="EL127" s="288"/>
      <c r="EM127" s="288"/>
      <c r="EN127" s="288"/>
      <c r="EO127" s="288"/>
      <c r="EP127" s="288"/>
      <c r="EQ127" s="288"/>
      <c r="ER127" s="288"/>
      <c r="ES127" s="288"/>
      <c r="ET127" s="288"/>
      <c r="EU127" s="288"/>
      <c r="EV127" s="288"/>
      <c r="EW127" s="288"/>
      <c r="EX127" s="288"/>
      <c r="EY127" s="288"/>
      <c r="EZ127" s="288"/>
      <c r="FA127" s="288"/>
      <c r="FB127" s="288"/>
      <c r="FC127" s="288"/>
      <c r="FD127" s="288"/>
      <c r="FE127" s="288"/>
      <c r="FF127" s="288"/>
      <c r="FG127" s="288"/>
      <c r="FH127" s="288"/>
      <c r="FI127" s="288"/>
      <c r="FJ127" s="288"/>
      <c r="FK127" s="288"/>
      <c r="FL127" s="288"/>
      <c r="FM127" s="288"/>
      <c r="FN127" s="288"/>
      <c r="FO127" s="288"/>
      <c r="FP127" s="288"/>
      <c r="FQ127" s="288"/>
      <c r="FR127" s="288"/>
      <c r="FS127" s="288"/>
      <c r="FT127" s="288"/>
      <c r="FU127" s="288"/>
      <c r="FV127" s="288"/>
      <c r="FW127" s="288"/>
      <c r="FX127" s="288"/>
      <c r="FY127" s="288"/>
      <c r="FZ127" s="288"/>
      <c r="GA127" s="288"/>
      <c r="GB127" s="288"/>
      <c r="GC127" s="288"/>
      <c r="GD127" s="288"/>
      <c r="GE127" s="288"/>
      <c r="GF127" s="288"/>
      <c r="GG127" s="288"/>
      <c r="GH127" s="288"/>
      <c r="GI127" s="288"/>
      <c r="GJ127" s="288"/>
      <c r="GK127" s="288"/>
      <c r="GL127" s="288"/>
      <c r="GM127" s="288"/>
      <c r="GN127" s="288"/>
      <c r="GO127" s="288"/>
      <c r="GP127" s="288"/>
      <c r="GQ127" s="288"/>
      <c r="GR127" s="288"/>
      <c r="GS127" s="288"/>
      <c r="GT127" s="288"/>
      <c r="GU127" s="288"/>
      <c r="GV127" s="288"/>
      <c r="GW127" s="288"/>
      <c r="GX127" s="288"/>
      <c r="GY127" s="288"/>
      <c r="GZ127" s="288"/>
      <c r="HA127" s="288"/>
      <c r="HB127" s="288"/>
      <c r="HC127" s="288"/>
      <c r="HD127" s="288"/>
      <c r="HE127" s="288"/>
      <c r="HF127" s="288"/>
      <c r="HG127" s="288"/>
      <c r="HH127" s="288"/>
      <c r="HI127" s="288"/>
      <c r="HJ127" s="288"/>
      <c r="HK127" s="288"/>
      <c r="HL127" s="288"/>
      <c r="HM127" s="288"/>
      <c r="HN127" s="288"/>
      <c r="HO127" s="288"/>
      <c r="HP127" s="288"/>
      <c r="HQ127" s="288"/>
      <c r="HR127" s="288"/>
      <c r="HS127" s="288"/>
      <c r="HT127" s="288"/>
      <c r="HU127" s="288"/>
      <c r="HV127" s="288"/>
      <c r="HW127" s="288"/>
      <c r="HX127" s="288"/>
      <c r="HY127" s="288"/>
      <c r="HZ127" s="288"/>
      <c r="IA127" s="288"/>
      <c r="IB127" s="288"/>
      <c r="IC127" s="288"/>
      <c r="ID127" s="288"/>
      <c r="IE127" s="288"/>
      <c r="IF127" s="288"/>
      <c r="IG127" s="288"/>
      <c r="IH127" s="288"/>
      <c r="II127" s="288"/>
      <c r="IJ127" s="288"/>
      <c r="IK127" s="288"/>
      <c r="IL127" s="288"/>
      <c r="IM127" s="288"/>
      <c r="IN127" s="288"/>
      <c r="IO127" s="288"/>
      <c r="IP127" s="288"/>
      <c r="IQ127" s="288"/>
      <c r="IR127" s="288"/>
      <c r="IS127" s="288"/>
      <c r="IT127" s="288"/>
    </row>
    <row r="128" spans="1:254" customFormat="1" ht="13.8" x14ac:dyDescent="0.25">
      <c r="B128" s="431" t="s">
        <v>299</v>
      </c>
      <c r="C128" s="427">
        <f>'7990NTP-NP'!C51</f>
        <v>0</v>
      </c>
      <c r="D128" s="428">
        <f>+E106</f>
        <v>0</v>
      </c>
      <c r="E128" s="436"/>
      <c r="F128" s="437">
        <f t="shared" ref="F128:F132" si="1">D128</f>
        <v>0</v>
      </c>
      <c r="G128" s="436"/>
      <c r="H128" s="438"/>
      <c r="I128" s="288"/>
      <c r="J128" s="286"/>
      <c r="K128" s="286"/>
      <c r="L128" s="286"/>
      <c r="M128" s="286"/>
      <c r="N128" s="286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8"/>
      <c r="DA128" s="288"/>
      <c r="DB128" s="288"/>
      <c r="DC128" s="288"/>
      <c r="DD128" s="288"/>
      <c r="DE128" s="288"/>
      <c r="DF128" s="288"/>
      <c r="DG128" s="288"/>
      <c r="DH128" s="288"/>
      <c r="DI128" s="288"/>
      <c r="DJ128" s="288"/>
      <c r="DK128" s="288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88"/>
      <c r="DX128" s="288"/>
      <c r="DY128" s="288"/>
      <c r="DZ128" s="288"/>
      <c r="EA128" s="288"/>
      <c r="EB128" s="288"/>
      <c r="EC128" s="288"/>
      <c r="ED128" s="288"/>
      <c r="EE128" s="288"/>
      <c r="EF128" s="288"/>
      <c r="EG128" s="288"/>
      <c r="EH128" s="288"/>
      <c r="EI128" s="288"/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288"/>
      <c r="FV128" s="288"/>
      <c r="FW128" s="288"/>
      <c r="FX128" s="288"/>
      <c r="FY128" s="288"/>
      <c r="FZ128" s="288"/>
      <c r="GA128" s="288"/>
      <c r="GB128" s="288"/>
      <c r="GC128" s="288"/>
      <c r="GD128" s="288"/>
      <c r="GE128" s="288"/>
      <c r="GF128" s="288"/>
      <c r="GG128" s="288"/>
      <c r="GH128" s="288"/>
      <c r="GI128" s="288"/>
      <c r="GJ128" s="288"/>
      <c r="GK128" s="288"/>
      <c r="GL128" s="288"/>
      <c r="GM128" s="288"/>
      <c r="GN128" s="288"/>
      <c r="GO128" s="288"/>
      <c r="GP128" s="288"/>
      <c r="GQ128" s="288"/>
      <c r="GR128" s="288"/>
      <c r="GS128" s="288"/>
      <c r="GT128" s="288"/>
      <c r="GU128" s="288"/>
      <c r="GV128" s="288"/>
      <c r="GW128" s="288"/>
      <c r="GX128" s="288"/>
      <c r="GY128" s="288"/>
      <c r="GZ128" s="288"/>
      <c r="HA128" s="288"/>
      <c r="HB128" s="288"/>
      <c r="HC128" s="288"/>
      <c r="HD128" s="288"/>
      <c r="HE128" s="288"/>
      <c r="HF128" s="288"/>
      <c r="HG128" s="288"/>
      <c r="HH128" s="288"/>
      <c r="HI128" s="288"/>
      <c r="HJ128" s="288"/>
      <c r="HK128" s="288"/>
      <c r="HL128" s="288"/>
      <c r="HM128" s="288"/>
      <c r="HN128" s="288"/>
      <c r="HO128" s="288"/>
      <c r="HP128" s="288"/>
      <c r="HQ128" s="288"/>
      <c r="HR128" s="288"/>
      <c r="HS128" s="288"/>
      <c r="HT128" s="288"/>
      <c r="HU128" s="288"/>
      <c r="HV128" s="288"/>
      <c r="HW128" s="288"/>
      <c r="HX128" s="288"/>
      <c r="HY128" s="288"/>
      <c r="HZ128" s="288"/>
      <c r="IA128" s="288"/>
      <c r="IB128" s="288"/>
      <c r="IC128" s="288"/>
      <c r="ID128" s="288"/>
      <c r="IE128" s="288"/>
      <c r="IF128" s="288"/>
      <c r="IG128" s="288"/>
      <c r="IH128" s="288"/>
      <c r="II128" s="288"/>
      <c r="IJ128" s="288"/>
      <c r="IK128" s="288"/>
      <c r="IL128" s="288"/>
      <c r="IM128" s="288"/>
      <c r="IN128" s="288"/>
      <c r="IO128" s="288"/>
      <c r="IP128" s="288"/>
      <c r="IQ128" s="288"/>
      <c r="IR128" s="288"/>
      <c r="IS128" s="288"/>
      <c r="IT128" s="288"/>
    </row>
    <row r="129" spans="2:254" customFormat="1" ht="13.8" x14ac:dyDescent="0.25">
      <c r="B129" s="431" t="s">
        <v>300</v>
      </c>
      <c r="C129" s="427">
        <f>'7990NTP-NP'!C52</f>
        <v>0</v>
      </c>
      <c r="D129" s="428">
        <f>+G106</f>
        <v>0</v>
      </c>
      <c r="E129" s="436"/>
      <c r="F129" s="437">
        <f t="shared" si="1"/>
        <v>0</v>
      </c>
      <c r="G129" s="436"/>
      <c r="H129" s="438"/>
      <c r="I129" s="288"/>
      <c r="J129" s="286"/>
      <c r="K129" s="286"/>
      <c r="L129" s="286"/>
      <c r="M129" s="286"/>
      <c r="N129" s="286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8"/>
      <c r="DA129" s="288"/>
      <c r="DB129" s="288"/>
      <c r="DC129" s="288"/>
      <c r="DD129" s="288"/>
      <c r="DE129" s="288"/>
      <c r="DF129" s="288"/>
      <c r="DG129" s="288"/>
      <c r="DH129" s="288"/>
      <c r="DI129" s="288"/>
      <c r="DJ129" s="288"/>
      <c r="DK129" s="288"/>
      <c r="DL129" s="288"/>
      <c r="DM129" s="288"/>
      <c r="DN129" s="288"/>
      <c r="DO129" s="288"/>
      <c r="DP129" s="288"/>
      <c r="DQ129" s="288"/>
      <c r="DR129" s="288"/>
      <c r="DS129" s="288"/>
      <c r="DT129" s="288"/>
      <c r="DU129" s="288"/>
      <c r="DV129" s="288"/>
      <c r="DW129" s="288"/>
      <c r="DX129" s="288"/>
      <c r="DY129" s="288"/>
      <c r="DZ129" s="288"/>
      <c r="EA129" s="288"/>
      <c r="EB129" s="288"/>
      <c r="EC129" s="288"/>
      <c r="ED129" s="288"/>
      <c r="EE129" s="288"/>
      <c r="EF129" s="288"/>
      <c r="EG129" s="288"/>
      <c r="EH129" s="288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288"/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8"/>
      <c r="GG129" s="288"/>
      <c r="GH129" s="288"/>
      <c r="GI129" s="288"/>
      <c r="GJ129" s="288"/>
      <c r="GK129" s="288"/>
      <c r="GL129" s="288"/>
      <c r="GM129" s="288"/>
      <c r="GN129" s="288"/>
      <c r="GO129" s="288"/>
      <c r="GP129" s="288"/>
      <c r="GQ129" s="288"/>
      <c r="GR129" s="288"/>
      <c r="GS129" s="288"/>
      <c r="GT129" s="288"/>
      <c r="GU129" s="288"/>
      <c r="GV129" s="288"/>
      <c r="GW129" s="288"/>
      <c r="GX129" s="288"/>
      <c r="GY129" s="288"/>
      <c r="GZ129" s="288"/>
      <c r="HA129" s="288"/>
      <c r="HB129" s="288"/>
      <c r="HC129" s="288"/>
      <c r="HD129" s="288"/>
      <c r="HE129" s="288"/>
      <c r="HF129" s="288"/>
      <c r="HG129" s="288"/>
      <c r="HH129" s="288"/>
      <c r="HI129" s="288"/>
      <c r="HJ129" s="288"/>
      <c r="HK129" s="288"/>
      <c r="HL129" s="288"/>
      <c r="HM129" s="288"/>
      <c r="HN129" s="288"/>
      <c r="HO129" s="288"/>
      <c r="HP129" s="288"/>
      <c r="HQ129" s="288"/>
      <c r="HR129" s="288"/>
      <c r="HS129" s="288"/>
      <c r="HT129" s="288"/>
      <c r="HU129" s="288"/>
      <c r="HV129" s="288"/>
      <c r="HW129" s="288"/>
      <c r="HX129" s="288"/>
      <c r="HY129" s="288"/>
      <c r="HZ129" s="288"/>
      <c r="IA129" s="288"/>
      <c r="IB129" s="288"/>
      <c r="IC129" s="288"/>
      <c r="ID129" s="288"/>
      <c r="IE129" s="288"/>
      <c r="IF129" s="288"/>
      <c r="IG129" s="288"/>
      <c r="IH129" s="288"/>
      <c r="II129" s="288"/>
      <c r="IJ129" s="288"/>
      <c r="IK129" s="288"/>
      <c r="IL129" s="288"/>
      <c r="IM129" s="288"/>
      <c r="IN129" s="288"/>
      <c r="IO129" s="288"/>
      <c r="IP129" s="288"/>
      <c r="IQ129" s="288"/>
      <c r="IR129" s="288"/>
      <c r="IS129" s="288"/>
      <c r="IT129" s="288"/>
    </row>
    <row r="130" spans="2:254" customFormat="1" ht="13.8" x14ac:dyDescent="0.25">
      <c r="B130" s="431" t="s">
        <v>301</v>
      </c>
      <c r="C130" s="427">
        <f>'7990NTP-NP'!C53</f>
        <v>0</v>
      </c>
      <c r="D130" s="428">
        <f>+I106</f>
        <v>0</v>
      </c>
      <c r="E130" s="436"/>
      <c r="F130" s="437">
        <f t="shared" si="1"/>
        <v>0</v>
      </c>
      <c r="G130" s="436"/>
      <c r="H130" s="438"/>
      <c r="I130" s="288"/>
      <c r="J130" s="286"/>
      <c r="K130" s="286"/>
      <c r="L130" s="286"/>
      <c r="M130" s="286"/>
      <c r="N130" s="286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8"/>
      <c r="DA130" s="288"/>
      <c r="DB130" s="288"/>
      <c r="DC130" s="288"/>
      <c r="DD130" s="288"/>
      <c r="DE130" s="288"/>
      <c r="DF130" s="288"/>
      <c r="DG130" s="288"/>
      <c r="DH130" s="288"/>
      <c r="DI130" s="288"/>
      <c r="DJ130" s="288"/>
      <c r="DK130" s="288"/>
      <c r="DL130" s="288"/>
      <c r="DM130" s="288"/>
      <c r="DN130" s="288"/>
      <c r="DO130" s="288"/>
      <c r="DP130" s="288"/>
      <c r="DQ130" s="288"/>
      <c r="DR130" s="288"/>
      <c r="DS130" s="288"/>
      <c r="DT130" s="288"/>
      <c r="DU130" s="288"/>
      <c r="DV130" s="288"/>
      <c r="DW130" s="288"/>
      <c r="DX130" s="288"/>
      <c r="DY130" s="288"/>
      <c r="DZ130" s="288"/>
      <c r="EA130" s="288"/>
      <c r="EB130" s="288"/>
      <c r="EC130" s="288"/>
      <c r="ED130" s="288"/>
      <c r="EE130" s="288"/>
      <c r="EF130" s="288"/>
      <c r="EG130" s="288"/>
      <c r="EH130" s="288"/>
      <c r="EI130" s="288"/>
      <c r="EJ130" s="288"/>
      <c r="EK130" s="288"/>
      <c r="EL130" s="288"/>
      <c r="EM130" s="288"/>
      <c r="EN130" s="288"/>
      <c r="EO130" s="288"/>
      <c r="EP130" s="288"/>
      <c r="EQ130" s="288"/>
      <c r="ER130" s="288"/>
      <c r="ES130" s="288"/>
      <c r="ET130" s="288"/>
      <c r="EU130" s="288"/>
      <c r="EV130" s="288"/>
      <c r="EW130" s="288"/>
      <c r="EX130" s="288"/>
      <c r="EY130" s="288"/>
      <c r="EZ130" s="288"/>
      <c r="FA130" s="288"/>
      <c r="FB130" s="288"/>
      <c r="FC130" s="288"/>
      <c r="FD130" s="288"/>
      <c r="FE130" s="288"/>
      <c r="FF130" s="288"/>
      <c r="FG130" s="288"/>
      <c r="FH130" s="288"/>
      <c r="FI130" s="288"/>
      <c r="FJ130" s="288"/>
      <c r="FK130" s="288"/>
      <c r="FL130" s="288"/>
      <c r="FM130" s="288"/>
      <c r="FN130" s="288"/>
      <c r="FO130" s="288"/>
      <c r="FP130" s="288"/>
      <c r="FQ130" s="288"/>
      <c r="FR130" s="288"/>
      <c r="FS130" s="288"/>
      <c r="FT130" s="288"/>
      <c r="FU130" s="288"/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8"/>
      <c r="GG130" s="288"/>
      <c r="GH130" s="288"/>
      <c r="GI130" s="288"/>
      <c r="GJ130" s="288"/>
      <c r="GK130" s="288"/>
      <c r="GL130" s="288"/>
      <c r="GM130" s="288"/>
      <c r="GN130" s="288"/>
      <c r="GO130" s="288"/>
      <c r="GP130" s="288"/>
      <c r="GQ130" s="288"/>
      <c r="GR130" s="288"/>
      <c r="GS130" s="288"/>
      <c r="GT130" s="288"/>
      <c r="GU130" s="288"/>
      <c r="GV130" s="288"/>
      <c r="GW130" s="288"/>
      <c r="GX130" s="288"/>
      <c r="GY130" s="288"/>
      <c r="GZ130" s="288"/>
      <c r="HA130" s="288"/>
      <c r="HB130" s="288"/>
      <c r="HC130" s="288"/>
      <c r="HD130" s="288"/>
      <c r="HE130" s="288"/>
      <c r="HF130" s="288"/>
      <c r="HG130" s="288"/>
      <c r="HH130" s="288"/>
      <c r="HI130" s="288"/>
      <c r="HJ130" s="288"/>
      <c r="HK130" s="288"/>
      <c r="HL130" s="288"/>
      <c r="HM130" s="288"/>
      <c r="HN130" s="288"/>
      <c r="HO130" s="288"/>
      <c r="HP130" s="288"/>
      <c r="HQ130" s="288"/>
      <c r="HR130" s="288"/>
      <c r="HS130" s="288"/>
      <c r="HT130" s="288"/>
      <c r="HU130" s="288"/>
      <c r="HV130" s="288"/>
      <c r="HW130" s="288"/>
      <c r="HX130" s="288"/>
      <c r="HY130" s="288"/>
      <c r="HZ130" s="288"/>
      <c r="IA130" s="288"/>
      <c r="IB130" s="288"/>
      <c r="IC130" s="288"/>
      <c r="ID130" s="288"/>
      <c r="IE130" s="288"/>
      <c r="IF130" s="288"/>
      <c r="IG130" s="288"/>
      <c r="IH130" s="288"/>
      <c r="II130" s="288"/>
      <c r="IJ130" s="288"/>
      <c r="IK130" s="288"/>
      <c r="IL130" s="288"/>
      <c r="IM130" s="288"/>
      <c r="IN130" s="288"/>
      <c r="IO130" s="288"/>
      <c r="IP130" s="288"/>
      <c r="IQ130" s="288"/>
      <c r="IR130" s="288"/>
      <c r="IS130" s="288"/>
      <c r="IT130" s="288"/>
    </row>
    <row r="131" spans="2:254" customFormat="1" ht="13.8" x14ac:dyDescent="0.25">
      <c r="B131" s="426" t="s">
        <v>88</v>
      </c>
      <c r="C131" s="427">
        <f>'7990NTP-NP'!C54</f>
        <v>0</v>
      </c>
      <c r="D131" s="428">
        <f>+K106</f>
        <v>0</v>
      </c>
      <c r="E131" s="436"/>
      <c r="F131" s="437">
        <f t="shared" si="1"/>
        <v>0</v>
      </c>
      <c r="G131" s="436"/>
      <c r="H131" s="439"/>
      <c r="I131" s="288"/>
      <c r="J131" s="286"/>
      <c r="K131" s="286"/>
      <c r="L131" s="286"/>
      <c r="M131" s="286"/>
      <c r="N131" s="286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8"/>
      <c r="DA131" s="288"/>
      <c r="DB131" s="288"/>
      <c r="DC131" s="288"/>
      <c r="DD131" s="288"/>
      <c r="DE131" s="288"/>
      <c r="DF131" s="288"/>
      <c r="DG131" s="288"/>
      <c r="DH131" s="288"/>
      <c r="DI131" s="288"/>
      <c r="DJ131" s="288"/>
      <c r="DK131" s="288"/>
      <c r="DL131" s="288"/>
      <c r="DM131" s="288"/>
      <c r="DN131" s="288"/>
      <c r="DO131" s="288"/>
      <c r="DP131" s="288"/>
      <c r="DQ131" s="288"/>
      <c r="DR131" s="288"/>
      <c r="DS131" s="288"/>
      <c r="DT131" s="288"/>
      <c r="DU131" s="288"/>
      <c r="DV131" s="288"/>
      <c r="DW131" s="288"/>
      <c r="DX131" s="288"/>
      <c r="DY131" s="288"/>
      <c r="DZ131" s="288"/>
      <c r="EA131" s="288"/>
      <c r="EB131" s="288"/>
      <c r="EC131" s="288"/>
      <c r="ED131" s="288"/>
      <c r="EE131" s="288"/>
      <c r="EF131" s="288"/>
      <c r="EG131" s="288"/>
      <c r="EH131" s="288"/>
      <c r="EI131" s="288"/>
      <c r="EJ131" s="288"/>
      <c r="EK131" s="288"/>
      <c r="EL131" s="288"/>
      <c r="EM131" s="288"/>
      <c r="EN131" s="288"/>
      <c r="EO131" s="288"/>
      <c r="EP131" s="288"/>
      <c r="EQ131" s="288"/>
      <c r="ER131" s="288"/>
      <c r="ES131" s="288"/>
      <c r="ET131" s="288"/>
      <c r="EU131" s="288"/>
      <c r="EV131" s="288"/>
      <c r="EW131" s="288"/>
      <c r="EX131" s="288"/>
      <c r="EY131" s="288"/>
      <c r="EZ131" s="288"/>
      <c r="FA131" s="288"/>
      <c r="FB131" s="288"/>
      <c r="FC131" s="288"/>
      <c r="FD131" s="288"/>
      <c r="FE131" s="288"/>
      <c r="FF131" s="288"/>
      <c r="FG131" s="288"/>
      <c r="FH131" s="288"/>
      <c r="FI131" s="288"/>
      <c r="FJ131" s="288"/>
      <c r="FK131" s="288"/>
      <c r="FL131" s="288"/>
      <c r="FM131" s="288"/>
      <c r="FN131" s="288"/>
      <c r="FO131" s="288"/>
      <c r="FP131" s="288"/>
      <c r="FQ131" s="288"/>
      <c r="FR131" s="288"/>
      <c r="FS131" s="288"/>
      <c r="FT131" s="288"/>
      <c r="FU131" s="288"/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8"/>
      <c r="GG131" s="288"/>
      <c r="GH131" s="288"/>
      <c r="GI131" s="288"/>
      <c r="GJ131" s="288"/>
      <c r="GK131" s="288"/>
      <c r="GL131" s="288"/>
      <c r="GM131" s="288"/>
      <c r="GN131" s="288"/>
      <c r="GO131" s="288"/>
      <c r="GP131" s="288"/>
      <c r="GQ131" s="288"/>
      <c r="GR131" s="288"/>
      <c r="GS131" s="288"/>
      <c r="GT131" s="288"/>
      <c r="GU131" s="288"/>
      <c r="GV131" s="288"/>
      <c r="GW131" s="288"/>
      <c r="GX131" s="288"/>
      <c r="GY131" s="288"/>
      <c r="GZ131" s="288"/>
      <c r="HA131" s="288"/>
      <c r="HB131" s="288"/>
      <c r="HC131" s="288"/>
      <c r="HD131" s="288"/>
      <c r="HE131" s="288"/>
      <c r="HF131" s="288"/>
      <c r="HG131" s="288"/>
      <c r="HH131" s="288"/>
      <c r="HI131" s="288"/>
      <c r="HJ131" s="288"/>
      <c r="HK131" s="288"/>
      <c r="HL131" s="288"/>
      <c r="HM131" s="288"/>
      <c r="HN131" s="288"/>
      <c r="HO131" s="288"/>
      <c r="HP131" s="288"/>
      <c r="HQ131" s="288"/>
      <c r="HR131" s="288"/>
      <c r="HS131" s="288"/>
      <c r="HT131" s="288"/>
      <c r="HU131" s="288"/>
      <c r="HV131" s="288"/>
      <c r="HW131" s="288"/>
      <c r="HX131" s="288"/>
      <c r="HY131" s="288"/>
      <c r="HZ131" s="288"/>
      <c r="IA131" s="288"/>
      <c r="IB131" s="288"/>
      <c r="IC131" s="288"/>
      <c r="ID131" s="288"/>
      <c r="IE131" s="288"/>
      <c r="IF131" s="288"/>
      <c r="IG131" s="288"/>
      <c r="IH131" s="288"/>
      <c r="II131" s="288"/>
      <c r="IJ131" s="288"/>
      <c r="IK131" s="288"/>
      <c r="IL131" s="288"/>
      <c r="IM131" s="288"/>
      <c r="IN131" s="288"/>
      <c r="IO131" s="288"/>
      <c r="IP131" s="288"/>
      <c r="IQ131" s="288"/>
      <c r="IR131" s="288"/>
      <c r="IS131" s="288"/>
      <c r="IT131" s="288"/>
    </row>
    <row r="132" spans="2:254" customFormat="1" ht="13.8" x14ac:dyDescent="0.25">
      <c r="B132" s="426" t="s">
        <v>89</v>
      </c>
      <c r="C132" s="427">
        <f>'7990NTP-NP'!C55</f>
        <v>0</v>
      </c>
      <c r="D132" s="428">
        <f>+M106</f>
        <v>0</v>
      </c>
      <c r="E132" s="436"/>
      <c r="F132" s="437">
        <f t="shared" si="1"/>
        <v>0</v>
      </c>
      <c r="G132" s="436"/>
      <c r="H132" s="439"/>
      <c r="I132" s="288"/>
      <c r="J132" s="286"/>
      <c r="K132" s="286"/>
      <c r="L132" s="286"/>
      <c r="M132" s="286"/>
      <c r="N132" s="286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8"/>
      <c r="DA132" s="288"/>
      <c r="DB132" s="288"/>
      <c r="DC132" s="288"/>
      <c r="DD132" s="288"/>
      <c r="DE132" s="288"/>
      <c r="DF132" s="288"/>
      <c r="DG132" s="288"/>
      <c r="DH132" s="288"/>
      <c r="DI132" s="288"/>
      <c r="DJ132" s="288"/>
      <c r="DK132" s="288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88"/>
      <c r="DX132" s="288"/>
      <c r="DY132" s="288"/>
      <c r="DZ132" s="288"/>
      <c r="EA132" s="288"/>
      <c r="EB132" s="288"/>
      <c r="EC132" s="288"/>
      <c r="ED132" s="288"/>
      <c r="EE132" s="288"/>
      <c r="EF132" s="288"/>
      <c r="EG132" s="288"/>
      <c r="EH132" s="288"/>
      <c r="EI132" s="288"/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288"/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8"/>
      <c r="GG132" s="288"/>
      <c r="GH132" s="288"/>
      <c r="GI132" s="288"/>
      <c r="GJ132" s="288"/>
      <c r="GK132" s="288"/>
      <c r="GL132" s="288"/>
      <c r="GM132" s="288"/>
      <c r="GN132" s="288"/>
      <c r="GO132" s="288"/>
      <c r="GP132" s="288"/>
      <c r="GQ132" s="288"/>
      <c r="GR132" s="288"/>
      <c r="GS132" s="288"/>
      <c r="GT132" s="288"/>
      <c r="GU132" s="288"/>
      <c r="GV132" s="288"/>
      <c r="GW132" s="288"/>
      <c r="GX132" s="288"/>
      <c r="GY132" s="288"/>
      <c r="GZ132" s="288"/>
      <c r="HA132" s="288"/>
      <c r="HB132" s="288"/>
      <c r="HC132" s="288"/>
      <c r="HD132" s="288"/>
      <c r="HE132" s="288"/>
      <c r="HF132" s="288"/>
      <c r="HG132" s="288"/>
      <c r="HH132" s="288"/>
      <c r="HI132" s="288"/>
      <c r="HJ132" s="288"/>
      <c r="HK132" s="288"/>
      <c r="HL132" s="288"/>
      <c r="HM132" s="288"/>
      <c r="HN132" s="288"/>
      <c r="HO132" s="288"/>
      <c r="HP132" s="288"/>
      <c r="HQ132" s="288"/>
      <c r="HR132" s="288"/>
      <c r="HS132" s="288"/>
      <c r="HT132" s="288"/>
      <c r="HU132" s="288"/>
      <c r="HV132" s="288"/>
      <c r="HW132" s="288"/>
      <c r="HX132" s="288"/>
      <c r="HY132" s="288"/>
      <c r="HZ132" s="288"/>
      <c r="IA132" s="288"/>
      <c r="IB132" s="288"/>
      <c r="IC132" s="288"/>
      <c r="ID132" s="288"/>
      <c r="IE132" s="288"/>
      <c r="IF132" s="288"/>
      <c r="IG132" s="288"/>
      <c r="IH132" s="288"/>
      <c r="II132" s="288"/>
      <c r="IJ132" s="288"/>
      <c r="IK132" s="288"/>
      <c r="IL132" s="288"/>
      <c r="IM132" s="288"/>
      <c r="IN132" s="288"/>
      <c r="IO132" s="288"/>
      <c r="IP132" s="288"/>
      <c r="IQ132" s="288"/>
      <c r="IR132" s="288"/>
      <c r="IS132" s="288"/>
      <c r="IT132" s="288"/>
    </row>
    <row r="133" spans="2:254" customFormat="1" ht="13.8" x14ac:dyDescent="0.25">
      <c r="B133" s="432" t="s">
        <v>224</v>
      </c>
      <c r="C133" s="433"/>
      <c r="D133" s="434"/>
      <c r="E133" s="600"/>
      <c r="F133" s="601"/>
      <c r="G133" s="440"/>
      <c r="H133" s="438"/>
      <c r="I133" s="288"/>
      <c r="J133" s="286"/>
      <c r="K133" s="286"/>
      <c r="L133" s="286"/>
      <c r="M133" s="286"/>
      <c r="N133" s="286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8"/>
      <c r="DA133" s="288"/>
      <c r="DB133" s="288"/>
      <c r="DC133" s="288"/>
      <c r="DD133" s="288"/>
      <c r="DE133" s="288"/>
      <c r="DF133" s="288"/>
      <c r="DG133" s="288"/>
      <c r="DH133" s="288"/>
      <c r="DI133" s="288"/>
      <c r="DJ133" s="288"/>
      <c r="DK133" s="288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288"/>
      <c r="DZ133" s="288"/>
      <c r="EA133" s="288"/>
      <c r="EB133" s="288"/>
      <c r="EC133" s="288"/>
      <c r="ED133" s="288"/>
      <c r="EE133" s="288"/>
      <c r="EF133" s="288"/>
      <c r="EG133" s="288"/>
      <c r="EH133" s="288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288"/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8"/>
      <c r="GG133" s="288"/>
      <c r="GH133" s="288"/>
      <c r="GI133" s="288"/>
      <c r="GJ133" s="288"/>
      <c r="GK133" s="288"/>
      <c r="GL133" s="288"/>
      <c r="GM133" s="288"/>
      <c r="GN133" s="288"/>
      <c r="GO133" s="288"/>
      <c r="GP133" s="288"/>
      <c r="GQ133" s="288"/>
      <c r="GR133" s="288"/>
      <c r="GS133" s="288"/>
      <c r="GT133" s="288"/>
      <c r="GU133" s="288"/>
      <c r="GV133" s="288"/>
      <c r="GW133" s="288"/>
      <c r="GX133" s="288"/>
      <c r="GY133" s="288"/>
      <c r="GZ133" s="288"/>
      <c r="HA133" s="288"/>
      <c r="HB133" s="288"/>
      <c r="HC133" s="288"/>
      <c r="HD133" s="288"/>
      <c r="HE133" s="288"/>
      <c r="HF133" s="288"/>
      <c r="HG133" s="288"/>
      <c r="HH133" s="288"/>
      <c r="HI133" s="288"/>
      <c r="HJ133" s="288"/>
      <c r="HK133" s="288"/>
      <c r="HL133" s="288"/>
      <c r="HM133" s="288"/>
      <c r="HN133" s="288"/>
      <c r="HO133" s="288"/>
      <c r="HP133" s="288"/>
      <c r="HQ133" s="288"/>
      <c r="HR133" s="288"/>
      <c r="HS133" s="288"/>
      <c r="HT133" s="288"/>
      <c r="HU133" s="288"/>
      <c r="HV133" s="288"/>
      <c r="HW133" s="288"/>
      <c r="HX133" s="288"/>
      <c r="HY133" s="288"/>
      <c r="HZ133" s="288"/>
      <c r="IA133" s="288"/>
      <c r="IB133" s="288"/>
      <c r="IC133" s="288"/>
      <c r="ID133" s="288"/>
      <c r="IE133" s="288"/>
      <c r="IF133" s="288"/>
      <c r="IG133" s="288"/>
      <c r="IH133" s="288"/>
      <c r="II133" s="288"/>
      <c r="IJ133" s="288"/>
      <c r="IK133" s="288"/>
      <c r="IL133" s="288"/>
      <c r="IM133" s="288"/>
      <c r="IN133" s="288"/>
      <c r="IO133" s="288"/>
      <c r="IP133" s="288"/>
      <c r="IQ133" s="288"/>
      <c r="IR133" s="288"/>
      <c r="IS133" s="288"/>
      <c r="IT133" s="288"/>
    </row>
    <row r="134" spans="2:254" customFormat="1" ht="13.8" x14ac:dyDescent="0.25">
      <c r="B134" s="426" t="s">
        <v>87</v>
      </c>
      <c r="C134" s="441">
        <f>'7990NTP-NP'!D50</f>
        <v>0</v>
      </c>
      <c r="D134" s="442">
        <f>+C112</f>
        <v>0</v>
      </c>
      <c r="E134" s="436"/>
      <c r="F134" s="443">
        <f>D134</f>
        <v>0</v>
      </c>
      <c r="G134" s="436"/>
      <c r="H134" s="438"/>
      <c r="I134" s="288"/>
      <c r="J134" s="286"/>
      <c r="K134" s="286"/>
      <c r="L134" s="286"/>
      <c r="M134" s="286"/>
      <c r="N134" s="286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  <c r="DG134" s="288"/>
      <c r="DH134" s="288"/>
      <c r="DI134" s="288"/>
      <c r="DJ134" s="288"/>
      <c r="DK134" s="288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  <c r="GU134" s="288"/>
      <c r="GV134" s="288"/>
      <c r="GW134" s="288"/>
      <c r="GX134" s="288"/>
      <c r="GY134" s="288"/>
      <c r="GZ134" s="288"/>
      <c r="HA134" s="288"/>
      <c r="HB134" s="288"/>
      <c r="HC134" s="288"/>
      <c r="HD134" s="288"/>
      <c r="HE134" s="288"/>
      <c r="HF134" s="288"/>
      <c r="HG134" s="288"/>
      <c r="HH134" s="288"/>
      <c r="HI134" s="288"/>
      <c r="HJ134" s="288"/>
      <c r="HK134" s="288"/>
      <c r="HL134" s="288"/>
      <c r="HM134" s="288"/>
      <c r="HN134" s="288"/>
      <c r="HO134" s="288"/>
      <c r="HP134" s="288"/>
      <c r="HQ134" s="288"/>
      <c r="HR134" s="288"/>
      <c r="HS134" s="288"/>
      <c r="HT134" s="288"/>
      <c r="HU134" s="288"/>
      <c r="HV134" s="288"/>
      <c r="HW134" s="288"/>
      <c r="HX134" s="288"/>
      <c r="HY134" s="288"/>
      <c r="HZ134" s="288"/>
      <c r="IA134" s="288"/>
      <c r="IB134" s="288"/>
      <c r="IC134" s="288"/>
      <c r="ID134" s="288"/>
      <c r="IE134" s="288"/>
      <c r="IF134" s="288"/>
      <c r="IG134" s="288"/>
      <c r="IH134" s="288"/>
      <c r="II134" s="288"/>
      <c r="IJ134" s="288"/>
      <c r="IK134" s="288"/>
      <c r="IL134" s="288"/>
      <c r="IM134" s="288"/>
      <c r="IN134" s="288"/>
      <c r="IO134" s="288"/>
      <c r="IP134" s="288"/>
      <c r="IQ134" s="288"/>
      <c r="IR134" s="288"/>
      <c r="IS134" s="288"/>
      <c r="IT134" s="288"/>
    </row>
    <row r="135" spans="2:254" customFormat="1" ht="13.8" x14ac:dyDescent="0.25">
      <c r="B135" s="431" t="s">
        <v>299</v>
      </c>
      <c r="C135" s="441">
        <f>'7990NTP-NP'!D51</f>
        <v>0</v>
      </c>
      <c r="D135" s="444">
        <f>+E112</f>
        <v>0</v>
      </c>
      <c r="E135" s="436"/>
      <c r="F135" s="443">
        <f t="shared" ref="F135:F139" si="2">D135</f>
        <v>0</v>
      </c>
      <c r="G135" s="436"/>
      <c r="H135" s="438"/>
      <c r="I135" s="288"/>
      <c r="J135" s="286"/>
      <c r="K135" s="286"/>
      <c r="L135" s="286"/>
      <c r="M135" s="286"/>
      <c r="N135" s="286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  <c r="DG135" s="288"/>
      <c r="DH135" s="288"/>
      <c r="DI135" s="288"/>
      <c r="DJ135" s="288"/>
      <c r="DK135" s="288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  <c r="GU135" s="288"/>
      <c r="GV135" s="288"/>
      <c r="GW135" s="288"/>
      <c r="GX135" s="288"/>
      <c r="GY135" s="288"/>
      <c r="GZ135" s="288"/>
      <c r="HA135" s="288"/>
      <c r="HB135" s="288"/>
      <c r="HC135" s="288"/>
      <c r="HD135" s="288"/>
      <c r="HE135" s="288"/>
      <c r="HF135" s="288"/>
      <c r="HG135" s="288"/>
      <c r="HH135" s="288"/>
      <c r="HI135" s="288"/>
      <c r="HJ135" s="288"/>
      <c r="HK135" s="288"/>
      <c r="HL135" s="288"/>
      <c r="HM135" s="288"/>
      <c r="HN135" s="288"/>
      <c r="HO135" s="288"/>
      <c r="HP135" s="288"/>
      <c r="HQ135" s="288"/>
      <c r="HR135" s="288"/>
      <c r="HS135" s="288"/>
      <c r="HT135" s="288"/>
      <c r="HU135" s="288"/>
      <c r="HV135" s="288"/>
      <c r="HW135" s="288"/>
      <c r="HX135" s="288"/>
      <c r="HY135" s="288"/>
      <c r="HZ135" s="288"/>
      <c r="IA135" s="288"/>
      <c r="IB135" s="288"/>
      <c r="IC135" s="288"/>
      <c r="ID135" s="288"/>
      <c r="IE135" s="288"/>
      <c r="IF135" s="288"/>
      <c r="IG135" s="288"/>
      <c r="IH135" s="288"/>
      <c r="II135" s="288"/>
      <c r="IJ135" s="288"/>
      <c r="IK135" s="288"/>
      <c r="IL135" s="288"/>
      <c r="IM135" s="288"/>
      <c r="IN135" s="288"/>
      <c r="IO135" s="288"/>
      <c r="IP135" s="288"/>
      <c r="IQ135" s="288"/>
      <c r="IR135" s="288"/>
      <c r="IS135" s="288"/>
      <c r="IT135" s="288"/>
    </row>
    <row r="136" spans="2:254" customFormat="1" ht="13.8" x14ac:dyDescent="0.25">
      <c r="B136" s="431" t="s">
        <v>300</v>
      </c>
      <c r="C136" s="441">
        <f>'7990NTP-NP'!D52</f>
        <v>0</v>
      </c>
      <c r="D136" s="444">
        <f>+G112</f>
        <v>0</v>
      </c>
      <c r="E136" s="436"/>
      <c r="F136" s="443">
        <f t="shared" si="2"/>
        <v>0</v>
      </c>
      <c r="G136" s="436"/>
      <c r="H136" s="438"/>
      <c r="I136" s="288"/>
      <c r="J136" s="286"/>
      <c r="K136" s="286"/>
      <c r="L136" s="286"/>
      <c r="M136" s="286"/>
      <c r="N136" s="286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  <c r="DG136" s="288"/>
      <c r="DH136" s="288"/>
      <c r="DI136" s="288"/>
      <c r="DJ136" s="288"/>
      <c r="DK136" s="288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  <c r="GU136" s="288"/>
      <c r="GV136" s="288"/>
      <c r="GW136" s="288"/>
      <c r="GX136" s="288"/>
      <c r="GY136" s="288"/>
      <c r="GZ136" s="288"/>
      <c r="HA136" s="288"/>
      <c r="HB136" s="288"/>
      <c r="HC136" s="288"/>
      <c r="HD136" s="288"/>
      <c r="HE136" s="288"/>
      <c r="HF136" s="288"/>
      <c r="HG136" s="288"/>
      <c r="HH136" s="288"/>
      <c r="HI136" s="288"/>
      <c r="HJ136" s="288"/>
      <c r="HK136" s="288"/>
      <c r="HL136" s="288"/>
      <c r="HM136" s="288"/>
      <c r="HN136" s="288"/>
      <c r="HO136" s="288"/>
      <c r="HP136" s="288"/>
      <c r="HQ136" s="288"/>
      <c r="HR136" s="288"/>
      <c r="HS136" s="288"/>
      <c r="HT136" s="288"/>
      <c r="HU136" s="288"/>
      <c r="HV136" s="288"/>
      <c r="HW136" s="288"/>
      <c r="HX136" s="288"/>
      <c r="HY136" s="288"/>
      <c r="HZ136" s="288"/>
      <c r="IA136" s="288"/>
      <c r="IB136" s="288"/>
      <c r="IC136" s="288"/>
      <c r="ID136" s="288"/>
      <c r="IE136" s="288"/>
      <c r="IF136" s="288"/>
      <c r="IG136" s="288"/>
      <c r="IH136" s="288"/>
      <c r="II136" s="288"/>
      <c r="IJ136" s="288"/>
      <c r="IK136" s="288"/>
      <c r="IL136" s="288"/>
      <c r="IM136" s="288"/>
      <c r="IN136" s="288"/>
      <c r="IO136" s="288"/>
      <c r="IP136" s="288"/>
      <c r="IQ136" s="288"/>
      <c r="IR136" s="288"/>
      <c r="IS136" s="288"/>
      <c r="IT136" s="288"/>
    </row>
    <row r="137" spans="2:254" customFormat="1" ht="13.8" x14ac:dyDescent="0.25">
      <c r="B137" s="431" t="s">
        <v>301</v>
      </c>
      <c r="C137" s="441">
        <f>'7990NTP-NP'!D53</f>
        <v>0</v>
      </c>
      <c r="D137" s="444">
        <f>+I112</f>
        <v>0</v>
      </c>
      <c r="E137" s="436"/>
      <c r="F137" s="443">
        <f t="shared" si="2"/>
        <v>0</v>
      </c>
      <c r="G137" s="436"/>
      <c r="H137" s="438"/>
      <c r="I137" s="288"/>
      <c r="J137" s="286"/>
      <c r="K137" s="286"/>
      <c r="L137" s="286"/>
      <c r="M137" s="286"/>
      <c r="N137" s="286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  <c r="DG137" s="288"/>
      <c r="DH137" s="288"/>
      <c r="DI137" s="288"/>
      <c r="DJ137" s="288"/>
      <c r="DK137" s="288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8"/>
      <c r="EA137" s="288"/>
      <c r="EB137" s="288"/>
      <c r="EC137" s="288"/>
      <c r="ED137" s="288"/>
      <c r="EE137" s="288"/>
      <c r="EF137" s="288"/>
      <c r="EG137" s="288"/>
      <c r="EH137" s="288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288"/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8"/>
      <c r="GG137" s="288"/>
      <c r="GH137" s="288"/>
      <c r="GI137" s="288"/>
      <c r="GJ137" s="288"/>
      <c r="GK137" s="288"/>
      <c r="GL137" s="288"/>
      <c r="GM137" s="288"/>
      <c r="GN137" s="288"/>
      <c r="GO137" s="288"/>
      <c r="GP137" s="288"/>
      <c r="GQ137" s="288"/>
      <c r="GR137" s="288"/>
      <c r="GS137" s="288"/>
      <c r="GT137" s="288"/>
      <c r="GU137" s="288"/>
      <c r="GV137" s="288"/>
      <c r="GW137" s="288"/>
      <c r="GX137" s="288"/>
      <c r="GY137" s="288"/>
      <c r="GZ137" s="288"/>
      <c r="HA137" s="288"/>
      <c r="HB137" s="288"/>
      <c r="HC137" s="288"/>
      <c r="HD137" s="288"/>
      <c r="HE137" s="288"/>
      <c r="HF137" s="288"/>
      <c r="HG137" s="288"/>
      <c r="HH137" s="288"/>
      <c r="HI137" s="288"/>
      <c r="HJ137" s="288"/>
      <c r="HK137" s="288"/>
      <c r="HL137" s="288"/>
      <c r="HM137" s="288"/>
      <c r="HN137" s="288"/>
      <c r="HO137" s="288"/>
      <c r="HP137" s="288"/>
      <c r="HQ137" s="288"/>
      <c r="HR137" s="288"/>
      <c r="HS137" s="288"/>
      <c r="HT137" s="288"/>
      <c r="HU137" s="288"/>
      <c r="HV137" s="288"/>
      <c r="HW137" s="288"/>
      <c r="HX137" s="288"/>
      <c r="HY137" s="288"/>
      <c r="HZ137" s="288"/>
      <c r="IA137" s="288"/>
      <c r="IB137" s="288"/>
      <c r="IC137" s="288"/>
      <c r="ID137" s="288"/>
      <c r="IE137" s="288"/>
      <c r="IF137" s="288"/>
      <c r="IG137" s="288"/>
      <c r="IH137" s="288"/>
      <c r="II137" s="288"/>
      <c r="IJ137" s="288"/>
      <c r="IK137" s="288"/>
      <c r="IL137" s="288"/>
      <c r="IM137" s="288"/>
      <c r="IN137" s="288"/>
      <c r="IO137" s="288"/>
      <c r="IP137" s="288"/>
      <c r="IQ137" s="288"/>
      <c r="IR137" s="288"/>
      <c r="IS137" s="288"/>
      <c r="IT137" s="288"/>
    </row>
    <row r="138" spans="2:254" customFormat="1" ht="13.8" x14ac:dyDescent="0.25">
      <c r="B138" s="445" t="s">
        <v>88</v>
      </c>
      <c r="C138" s="441">
        <f>'7990NTP-NP'!D54</f>
        <v>0</v>
      </c>
      <c r="D138" s="442">
        <f>+K112</f>
        <v>0</v>
      </c>
      <c r="E138" s="436"/>
      <c r="F138" s="443">
        <f t="shared" si="2"/>
        <v>0</v>
      </c>
      <c r="G138" s="436"/>
      <c r="H138" s="439"/>
      <c r="I138" s="288"/>
      <c r="J138" s="286"/>
      <c r="K138" s="286"/>
      <c r="L138" s="286"/>
      <c r="M138" s="286"/>
      <c r="N138" s="286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  <c r="DG138" s="288"/>
      <c r="DH138" s="288"/>
      <c r="DI138" s="288"/>
      <c r="DJ138" s="288"/>
      <c r="DK138" s="288"/>
      <c r="DL138" s="288"/>
      <c r="DM138" s="288"/>
      <c r="DN138" s="288"/>
      <c r="DO138" s="288"/>
      <c r="DP138" s="288"/>
      <c r="DQ138" s="288"/>
      <c r="DR138" s="288"/>
      <c r="DS138" s="288"/>
      <c r="DT138" s="288"/>
      <c r="DU138" s="288"/>
      <c r="DV138" s="288"/>
      <c r="DW138" s="288"/>
      <c r="DX138" s="288"/>
      <c r="DY138" s="288"/>
      <c r="DZ138" s="288"/>
      <c r="EA138" s="288"/>
      <c r="EB138" s="288"/>
      <c r="EC138" s="288"/>
      <c r="ED138" s="288"/>
      <c r="EE138" s="288"/>
      <c r="EF138" s="288"/>
      <c r="EG138" s="288"/>
      <c r="EH138" s="288"/>
      <c r="EI138" s="288"/>
      <c r="EJ138" s="288"/>
      <c r="EK138" s="288"/>
      <c r="EL138" s="288"/>
      <c r="EM138" s="288"/>
      <c r="EN138" s="288"/>
      <c r="EO138" s="288"/>
      <c r="EP138" s="288"/>
      <c r="EQ138" s="288"/>
      <c r="ER138" s="288"/>
      <c r="ES138" s="288"/>
      <c r="ET138" s="288"/>
      <c r="EU138" s="288"/>
      <c r="EV138" s="288"/>
      <c r="EW138" s="288"/>
      <c r="EX138" s="288"/>
      <c r="EY138" s="288"/>
      <c r="EZ138" s="288"/>
      <c r="FA138" s="288"/>
      <c r="FB138" s="288"/>
      <c r="FC138" s="288"/>
      <c r="FD138" s="288"/>
      <c r="FE138" s="288"/>
      <c r="FF138" s="288"/>
      <c r="FG138" s="288"/>
      <c r="FH138" s="288"/>
      <c r="FI138" s="288"/>
      <c r="FJ138" s="288"/>
      <c r="FK138" s="288"/>
      <c r="FL138" s="288"/>
      <c r="FM138" s="288"/>
      <c r="FN138" s="288"/>
      <c r="FO138" s="288"/>
      <c r="FP138" s="288"/>
      <c r="FQ138" s="288"/>
      <c r="FR138" s="288"/>
      <c r="FS138" s="288"/>
      <c r="FT138" s="288"/>
      <c r="FU138" s="288"/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8"/>
      <c r="GG138" s="288"/>
      <c r="GH138" s="288"/>
      <c r="GI138" s="288"/>
      <c r="GJ138" s="288"/>
      <c r="GK138" s="288"/>
      <c r="GL138" s="288"/>
      <c r="GM138" s="288"/>
      <c r="GN138" s="288"/>
      <c r="GO138" s="288"/>
      <c r="GP138" s="288"/>
      <c r="GQ138" s="288"/>
      <c r="GR138" s="288"/>
      <c r="GS138" s="288"/>
      <c r="GT138" s="288"/>
      <c r="GU138" s="288"/>
      <c r="GV138" s="288"/>
      <c r="GW138" s="288"/>
      <c r="GX138" s="288"/>
      <c r="GY138" s="288"/>
      <c r="GZ138" s="288"/>
      <c r="HA138" s="288"/>
      <c r="HB138" s="288"/>
      <c r="HC138" s="288"/>
      <c r="HD138" s="288"/>
      <c r="HE138" s="288"/>
      <c r="HF138" s="288"/>
      <c r="HG138" s="288"/>
      <c r="HH138" s="288"/>
      <c r="HI138" s="288"/>
      <c r="HJ138" s="288"/>
      <c r="HK138" s="288"/>
      <c r="HL138" s="288"/>
      <c r="HM138" s="288"/>
      <c r="HN138" s="288"/>
      <c r="HO138" s="288"/>
      <c r="HP138" s="288"/>
      <c r="HQ138" s="288"/>
      <c r="HR138" s="288"/>
      <c r="HS138" s="288"/>
      <c r="HT138" s="288"/>
      <c r="HU138" s="288"/>
      <c r="HV138" s="288"/>
      <c r="HW138" s="288"/>
      <c r="HX138" s="288"/>
      <c r="HY138" s="288"/>
      <c r="HZ138" s="288"/>
      <c r="IA138" s="288"/>
      <c r="IB138" s="288"/>
      <c r="IC138" s="288"/>
      <c r="ID138" s="288"/>
      <c r="IE138" s="288"/>
      <c r="IF138" s="288"/>
      <c r="IG138" s="288"/>
      <c r="IH138" s="288"/>
      <c r="II138" s="288"/>
      <c r="IJ138" s="288"/>
      <c r="IK138" s="288"/>
      <c r="IL138" s="288"/>
      <c r="IM138" s="288"/>
      <c r="IN138" s="288"/>
      <c r="IO138" s="288"/>
      <c r="IP138" s="288"/>
      <c r="IQ138" s="288"/>
      <c r="IR138" s="288"/>
      <c r="IS138" s="288"/>
      <c r="IT138" s="288"/>
    </row>
    <row r="139" spans="2:254" customFormat="1" ht="14.4" thickBot="1" x14ac:dyDescent="0.3">
      <c r="B139" s="446" t="s">
        <v>89</v>
      </c>
      <c r="C139" s="447">
        <f>'7990NTP-NP'!D55</f>
        <v>0</v>
      </c>
      <c r="D139" s="448">
        <f>+M112</f>
        <v>0</v>
      </c>
      <c r="E139" s="449"/>
      <c r="F139" s="450">
        <f t="shared" si="2"/>
        <v>0</v>
      </c>
      <c r="G139" s="451"/>
      <c r="H139" s="439"/>
      <c r="I139" s="288"/>
      <c r="J139" s="286"/>
      <c r="K139" s="286"/>
      <c r="L139" s="286"/>
      <c r="M139" s="286"/>
      <c r="N139" s="286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  <c r="DG139" s="288"/>
      <c r="DH139" s="288"/>
      <c r="DI139" s="288"/>
      <c r="DJ139" s="288"/>
      <c r="DK139" s="288"/>
      <c r="DL139" s="288"/>
      <c r="DM139" s="288"/>
      <c r="DN139" s="288"/>
      <c r="DO139" s="288"/>
      <c r="DP139" s="288"/>
      <c r="DQ139" s="288"/>
      <c r="DR139" s="288"/>
      <c r="DS139" s="288"/>
      <c r="DT139" s="288"/>
      <c r="DU139" s="288"/>
      <c r="DV139" s="288"/>
      <c r="DW139" s="288"/>
      <c r="DX139" s="288"/>
      <c r="DY139" s="288"/>
      <c r="DZ139" s="288"/>
      <c r="EA139" s="288"/>
      <c r="EB139" s="288"/>
      <c r="EC139" s="288"/>
      <c r="ED139" s="288"/>
      <c r="EE139" s="288"/>
      <c r="EF139" s="288"/>
      <c r="EG139" s="288"/>
      <c r="EH139" s="288"/>
      <c r="EI139" s="288"/>
      <c r="EJ139" s="288"/>
      <c r="EK139" s="288"/>
      <c r="EL139" s="288"/>
      <c r="EM139" s="288"/>
      <c r="EN139" s="288"/>
      <c r="EO139" s="288"/>
      <c r="EP139" s="288"/>
      <c r="EQ139" s="288"/>
      <c r="ER139" s="288"/>
      <c r="ES139" s="288"/>
      <c r="ET139" s="288"/>
      <c r="EU139" s="288"/>
      <c r="EV139" s="288"/>
      <c r="EW139" s="288"/>
      <c r="EX139" s="288"/>
      <c r="EY139" s="288"/>
      <c r="EZ139" s="288"/>
      <c r="FA139" s="288"/>
      <c r="FB139" s="288"/>
      <c r="FC139" s="288"/>
      <c r="FD139" s="288"/>
      <c r="FE139" s="288"/>
      <c r="FF139" s="288"/>
      <c r="FG139" s="288"/>
      <c r="FH139" s="288"/>
      <c r="FI139" s="288"/>
      <c r="FJ139" s="288"/>
      <c r="FK139" s="288"/>
      <c r="FL139" s="288"/>
      <c r="FM139" s="288"/>
      <c r="FN139" s="288"/>
      <c r="FO139" s="288"/>
      <c r="FP139" s="288"/>
      <c r="FQ139" s="288"/>
      <c r="FR139" s="288"/>
      <c r="FS139" s="288"/>
      <c r="FT139" s="288"/>
      <c r="FU139" s="288"/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8"/>
      <c r="GG139" s="288"/>
      <c r="GH139" s="288"/>
      <c r="GI139" s="288"/>
      <c r="GJ139" s="288"/>
      <c r="GK139" s="288"/>
      <c r="GL139" s="288"/>
      <c r="GM139" s="288"/>
      <c r="GN139" s="288"/>
      <c r="GO139" s="288"/>
      <c r="GP139" s="288"/>
      <c r="GQ139" s="288"/>
      <c r="GR139" s="288"/>
      <c r="GS139" s="288"/>
      <c r="GT139" s="288"/>
      <c r="GU139" s="288"/>
      <c r="GV139" s="288"/>
      <c r="GW139" s="288"/>
      <c r="GX139" s="288"/>
      <c r="GY139" s="288"/>
      <c r="GZ139" s="288"/>
      <c r="HA139" s="288"/>
      <c r="HB139" s="288"/>
      <c r="HC139" s="288"/>
      <c r="HD139" s="288"/>
      <c r="HE139" s="288"/>
      <c r="HF139" s="288"/>
      <c r="HG139" s="288"/>
      <c r="HH139" s="288"/>
      <c r="HI139" s="288"/>
      <c r="HJ139" s="288"/>
      <c r="HK139" s="288"/>
      <c r="HL139" s="288"/>
      <c r="HM139" s="288"/>
      <c r="HN139" s="288"/>
      <c r="HO139" s="288"/>
      <c r="HP139" s="288"/>
      <c r="HQ139" s="288"/>
      <c r="HR139" s="288"/>
      <c r="HS139" s="288"/>
      <c r="HT139" s="288"/>
      <c r="HU139" s="288"/>
      <c r="HV139" s="288"/>
      <c r="HW139" s="288"/>
      <c r="HX139" s="288"/>
      <c r="HY139" s="288"/>
      <c r="HZ139" s="288"/>
      <c r="IA139" s="288"/>
      <c r="IB139" s="288"/>
      <c r="IC139" s="288"/>
      <c r="ID139" s="288"/>
      <c r="IE139" s="288"/>
      <c r="IF139" s="288"/>
      <c r="IG139" s="288"/>
      <c r="IH139" s="288"/>
      <c r="II139" s="288"/>
      <c r="IJ139" s="288"/>
      <c r="IK139" s="288"/>
      <c r="IL139" s="288"/>
      <c r="IM139" s="288"/>
      <c r="IN139" s="288"/>
      <c r="IO139" s="288"/>
      <c r="IP139" s="288"/>
      <c r="IQ139" s="288"/>
      <c r="IR139" s="288"/>
      <c r="IS139" s="288"/>
      <c r="IT139" s="288"/>
    </row>
    <row r="140" spans="2:254" customFormat="1" ht="13.8" thickBot="1" x14ac:dyDescent="0.3">
      <c r="B140" s="294" t="s">
        <v>246</v>
      </c>
      <c r="C140" s="258"/>
      <c r="D140" s="333">
        <f>C100</f>
        <v>0</v>
      </c>
      <c r="E140" s="334"/>
      <c r="F140" s="334"/>
      <c r="G140" s="334"/>
      <c r="I140" s="288"/>
      <c r="J140" s="286"/>
      <c r="K140" s="286"/>
      <c r="L140" s="286"/>
      <c r="M140" s="286"/>
      <c r="N140" s="286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  <c r="DG140" s="288"/>
      <c r="DH140" s="288"/>
      <c r="DI140" s="288"/>
      <c r="DJ140" s="288"/>
      <c r="DK140" s="288"/>
      <c r="DL140" s="288"/>
      <c r="DM140" s="288"/>
      <c r="DN140" s="288"/>
      <c r="DO140" s="288"/>
      <c r="DP140" s="288"/>
      <c r="DQ140" s="288"/>
      <c r="DR140" s="288"/>
      <c r="DS140" s="288"/>
      <c r="DT140" s="288"/>
      <c r="DU140" s="288"/>
      <c r="DV140" s="288"/>
      <c r="DW140" s="288"/>
      <c r="DX140" s="288"/>
      <c r="DY140" s="288"/>
      <c r="DZ140" s="288"/>
      <c r="EA140" s="288"/>
      <c r="EB140" s="288"/>
      <c r="EC140" s="288"/>
      <c r="ED140" s="288"/>
      <c r="EE140" s="288"/>
      <c r="EF140" s="288"/>
      <c r="EG140" s="288"/>
      <c r="EH140" s="288"/>
      <c r="EI140" s="288"/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288"/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8"/>
      <c r="GG140" s="288"/>
      <c r="GH140" s="288"/>
      <c r="GI140" s="288"/>
      <c r="GJ140" s="288"/>
      <c r="GK140" s="288"/>
      <c r="GL140" s="288"/>
      <c r="GM140" s="288"/>
      <c r="GN140" s="288"/>
      <c r="GO140" s="288"/>
      <c r="GP140" s="288"/>
      <c r="GQ140" s="288"/>
      <c r="GR140" s="288"/>
      <c r="GS140" s="288"/>
      <c r="GT140" s="288"/>
      <c r="GU140" s="288"/>
      <c r="GV140" s="288"/>
      <c r="GW140" s="288"/>
      <c r="GX140" s="288"/>
      <c r="GY140" s="288"/>
      <c r="GZ140" s="288"/>
      <c r="HA140" s="288"/>
      <c r="HB140" s="288"/>
      <c r="HC140" s="288"/>
      <c r="HD140" s="288"/>
      <c r="HE140" s="288"/>
      <c r="HF140" s="288"/>
      <c r="HG140" s="288"/>
      <c r="HH140" s="288"/>
      <c r="HI140" s="288"/>
      <c r="HJ140" s="288"/>
      <c r="HK140" s="288"/>
      <c r="HL140" s="288"/>
      <c r="HM140" s="288"/>
      <c r="HN140" s="288"/>
      <c r="HO140" s="288"/>
      <c r="HP140" s="288"/>
      <c r="HQ140" s="288"/>
      <c r="HR140" s="288"/>
      <c r="HS140" s="288"/>
      <c r="HT140" s="288"/>
      <c r="HU140" s="288"/>
      <c r="HV140" s="288"/>
      <c r="HW140" s="288"/>
      <c r="HX140" s="288"/>
      <c r="HY140" s="288"/>
      <c r="HZ140" s="288"/>
      <c r="IA140" s="288"/>
      <c r="IB140" s="288"/>
      <c r="IC140" s="288"/>
      <c r="ID140" s="288"/>
      <c r="IE140" s="288"/>
      <c r="IF140" s="288"/>
      <c r="IG140" s="288"/>
      <c r="IH140" s="288"/>
      <c r="II140" s="288"/>
      <c r="IJ140" s="288"/>
      <c r="IK140" s="288"/>
      <c r="IL140" s="288"/>
      <c r="IM140" s="288"/>
      <c r="IN140" s="288"/>
      <c r="IO140" s="288"/>
      <c r="IP140" s="288"/>
      <c r="IQ140" s="288"/>
      <c r="IR140" s="288"/>
      <c r="IS140" s="288"/>
      <c r="IT140" s="288"/>
    </row>
    <row r="141" spans="2:254" customFormat="1" ht="16.2" thickBot="1" x14ac:dyDescent="0.35">
      <c r="B141" s="277" t="s">
        <v>93</v>
      </c>
      <c r="C141" s="295"/>
      <c r="D141" s="452">
        <f>SUM(D120:D125,D127:D132,D134:D139)</f>
        <v>0</v>
      </c>
      <c r="E141" s="453">
        <f>E120+E121+E122+E123+E124+E125</f>
        <v>0</v>
      </c>
      <c r="F141" s="454">
        <f>SUM(F120:F125,F127:F132,F134:F139)</f>
        <v>0</v>
      </c>
      <c r="G141" s="339">
        <f>SUM(G120:G125)</f>
        <v>0</v>
      </c>
      <c r="I141" s="288"/>
      <c r="J141" s="286"/>
      <c r="K141" s="286"/>
      <c r="L141" s="286"/>
      <c r="M141" s="286"/>
      <c r="N141" s="286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  <c r="DG141" s="288"/>
      <c r="DH141" s="288"/>
      <c r="DI141" s="288"/>
      <c r="DJ141" s="288"/>
      <c r="DK141" s="288"/>
      <c r="DL141" s="288"/>
      <c r="DM141" s="288"/>
      <c r="DN141" s="288"/>
      <c r="DO141" s="288"/>
      <c r="DP141" s="288"/>
      <c r="DQ141" s="288"/>
      <c r="DR141" s="288"/>
      <c r="DS141" s="288"/>
      <c r="DT141" s="288"/>
      <c r="DU141" s="288"/>
      <c r="DV141" s="288"/>
      <c r="DW141" s="288"/>
      <c r="DX141" s="288"/>
      <c r="DY141" s="288"/>
      <c r="DZ141" s="288"/>
      <c r="EA141" s="288"/>
      <c r="EB141" s="288"/>
      <c r="EC141" s="288"/>
      <c r="ED141" s="288"/>
      <c r="EE141" s="288"/>
      <c r="EF141" s="288"/>
      <c r="EG141" s="288"/>
      <c r="EH141" s="288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288"/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8"/>
      <c r="GG141" s="288"/>
      <c r="GH141" s="288"/>
      <c r="GI141" s="288"/>
      <c r="GJ141" s="288"/>
      <c r="GK141" s="288"/>
      <c r="GL141" s="288"/>
      <c r="GM141" s="288"/>
      <c r="GN141" s="288"/>
      <c r="GO141" s="288"/>
      <c r="GP141" s="288"/>
      <c r="GQ141" s="288"/>
      <c r="GR141" s="288"/>
      <c r="GS141" s="288"/>
      <c r="GT141" s="288"/>
      <c r="GU141" s="288"/>
      <c r="GV141" s="288"/>
      <c r="GW141" s="288"/>
      <c r="GX141" s="288"/>
      <c r="GY141" s="288"/>
      <c r="GZ141" s="288"/>
      <c r="HA141" s="288"/>
      <c r="HB141" s="288"/>
      <c r="HC141" s="288"/>
      <c r="HD141" s="288"/>
      <c r="HE141" s="288"/>
      <c r="HF141" s="288"/>
      <c r="HG141" s="288"/>
      <c r="HH141" s="288"/>
      <c r="HI141" s="288"/>
      <c r="HJ141" s="288"/>
      <c r="HK141" s="288"/>
      <c r="HL141" s="288"/>
      <c r="HM141" s="288"/>
      <c r="HN141" s="288"/>
      <c r="HO141" s="288"/>
      <c r="HP141" s="288"/>
      <c r="HQ141" s="288"/>
      <c r="HR141" s="288"/>
      <c r="HS141" s="288"/>
      <c r="HT141" s="288"/>
      <c r="HU141" s="288"/>
      <c r="HV141" s="288"/>
      <c r="HW141" s="288"/>
      <c r="HX141" s="288"/>
      <c r="HY141" s="288"/>
      <c r="HZ141" s="288"/>
      <c r="IA141" s="288"/>
      <c r="IB141" s="288"/>
      <c r="IC141" s="288"/>
      <c r="ID141" s="288"/>
      <c r="IE141" s="288"/>
      <c r="IF141" s="288"/>
      <c r="IG141" s="288"/>
      <c r="IH141" s="288"/>
      <c r="II141" s="288"/>
      <c r="IJ141" s="288"/>
      <c r="IK141" s="288"/>
      <c r="IL141" s="288"/>
      <c r="IM141" s="288"/>
      <c r="IN141" s="288"/>
      <c r="IO141" s="288"/>
      <c r="IP141" s="288"/>
      <c r="IQ141" s="288"/>
      <c r="IR141" s="288"/>
      <c r="IS141" s="288"/>
      <c r="IT141" s="288"/>
    </row>
    <row r="142" spans="2:254" customFormat="1" ht="16.2" thickBot="1" x14ac:dyDescent="0.35">
      <c r="B142" s="278" t="s">
        <v>218</v>
      </c>
      <c r="C142" s="96"/>
      <c r="D142" s="455"/>
      <c r="E142" s="456">
        <f>D142*0.5</f>
        <v>0</v>
      </c>
      <c r="F142" s="457">
        <f>D142*0.5</f>
        <v>0</v>
      </c>
      <c r="G142" s="95"/>
      <c r="I142" s="288"/>
      <c r="J142" s="286"/>
      <c r="K142" s="286"/>
      <c r="L142" s="286"/>
      <c r="M142" s="286"/>
      <c r="N142" s="286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  <c r="DG142" s="288"/>
      <c r="DH142" s="288"/>
      <c r="DI142" s="288"/>
      <c r="DJ142" s="288"/>
      <c r="DK142" s="288"/>
      <c r="DL142" s="288"/>
      <c r="DM142" s="288"/>
      <c r="DN142" s="288"/>
      <c r="DO142" s="288"/>
      <c r="DP142" s="288"/>
      <c r="DQ142" s="288"/>
      <c r="DR142" s="288"/>
      <c r="DS142" s="288"/>
      <c r="DT142" s="288"/>
      <c r="DU142" s="288"/>
      <c r="DV142" s="288"/>
      <c r="DW142" s="288"/>
      <c r="DX142" s="288"/>
      <c r="DY142" s="288"/>
      <c r="DZ142" s="288"/>
      <c r="EA142" s="288"/>
      <c r="EB142" s="288"/>
      <c r="EC142" s="288"/>
      <c r="ED142" s="288"/>
      <c r="EE142" s="288"/>
      <c r="EF142" s="288"/>
      <c r="EG142" s="288"/>
      <c r="EH142" s="288"/>
      <c r="EI142" s="288"/>
      <c r="EJ142" s="288"/>
      <c r="EK142" s="288"/>
      <c r="EL142" s="288"/>
      <c r="EM142" s="288"/>
      <c r="EN142" s="288"/>
      <c r="EO142" s="288"/>
      <c r="EP142" s="288"/>
      <c r="EQ142" s="288"/>
      <c r="ER142" s="288"/>
      <c r="ES142" s="288"/>
      <c r="ET142" s="288"/>
      <c r="EU142" s="288"/>
      <c r="EV142" s="288"/>
      <c r="EW142" s="288"/>
      <c r="EX142" s="288"/>
      <c r="EY142" s="288"/>
      <c r="EZ142" s="288"/>
      <c r="FA142" s="288"/>
      <c r="FB142" s="288"/>
      <c r="FC142" s="288"/>
      <c r="FD142" s="288"/>
      <c r="FE142" s="288"/>
      <c r="FF142" s="288"/>
      <c r="FG142" s="288"/>
      <c r="FH142" s="288"/>
      <c r="FI142" s="288"/>
      <c r="FJ142" s="288"/>
      <c r="FK142" s="288"/>
      <c r="FL142" s="288"/>
      <c r="FM142" s="288"/>
      <c r="FN142" s="288"/>
      <c r="FO142" s="288"/>
      <c r="FP142" s="288"/>
      <c r="FQ142" s="288"/>
      <c r="FR142" s="288"/>
      <c r="FS142" s="288"/>
      <c r="FT142" s="288"/>
      <c r="FU142" s="288"/>
      <c r="FV142" s="288"/>
      <c r="FW142" s="288"/>
      <c r="FX142" s="288"/>
      <c r="FY142" s="288"/>
      <c r="FZ142" s="288"/>
      <c r="GA142" s="288"/>
      <c r="GB142" s="288"/>
      <c r="GC142" s="288"/>
      <c r="GD142" s="288"/>
      <c r="GE142" s="288"/>
      <c r="GF142" s="288"/>
      <c r="GG142" s="288"/>
      <c r="GH142" s="288"/>
      <c r="GI142" s="288"/>
      <c r="GJ142" s="288"/>
      <c r="GK142" s="288"/>
      <c r="GL142" s="288"/>
      <c r="GM142" s="288"/>
      <c r="GN142" s="288"/>
      <c r="GO142" s="288"/>
      <c r="GP142" s="288"/>
      <c r="GQ142" s="288"/>
      <c r="GR142" s="288"/>
      <c r="GS142" s="288"/>
      <c r="GT142" s="288"/>
      <c r="GU142" s="288"/>
      <c r="GV142" s="288"/>
      <c r="GW142" s="288"/>
      <c r="GX142" s="288"/>
      <c r="GY142" s="288"/>
      <c r="GZ142" s="288"/>
      <c r="HA142" s="288"/>
      <c r="HB142" s="288"/>
      <c r="HC142" s="288"/>
      <c r="HD142" s="288"/>
      <c r="HE142" s="288"/>
      <c r="HF142" s="288"/>
      <c r="HG142" s="288"/>
      <c r="HH142" s="288"/>
      <c r="HI142" s="288"/>
      <c r="HJ142" s="288"/>
      <c r="HK142" s="288"/>
      <c r="HL142" s="288"/>
      <c r="HM142" s="288"/>
      <c r="HN142" s="288"/>
      <c r="HO142" s="288"/>
      <c r="HP142" s="288"/>
      <c r="HQ142" s="288"/>
      <c r="HR142" s="288"/>
      <c r="HS142" s="288"/>
      <c r="HT142" s="288"/>
      <c r="HU142" s="288"/>
      <c r="HV142" s="288"/>
      <c r="HW142" s="288"/>
      <c r="HX142" s="288"/>
      <c r="HY142" s="288"/>
      <c r="HZ142" s="288"/>
      <c r="IA142" s="288"/>
      <c r="IB142" s="288"/>
      <c r="IC142" s="288"/>
      <c r="ID142" s="288"/>
      <c r="IE142" s="288"/>
      <c r="IF142" s="288"/>
      <c r="IG142" s="288"/>
      <c r="IH142" s="288"/>
      <c r="II142" s="288"/>
      <c r="IJ142" s="288"/>
      <c r="IK142" s="288"/>
      <c r="IL142" s="288"/>
      <c r="IM142" s="288"/>
      <c r="IN142" s="288"/>
      <c r="IO142" s="288"/>
      <c r="IP142" s="288"/>
      <c r="IQ142" s="288"/>
      <c r="IR142" s="288"/>
      <c r="IS142" s="288"/>
      <c r="IT142" s="288"/>
    </row>
    <row r="143" spans="2:254" customFormat="1" ht="16.2" thickBot="1" x14ac:dyDescent="0.35">
      <c r="B143" s="14" t="s">
        <v>219</v>
      </c>
      <c r="C143" s="97"/>
      <c r="D143" s="458"/>
      <c r="E143" s="436"/>
      <c r="F143" s="437">
        <f>D143</f>
        <v>0</v>
      </c>
      <c r="G143" s="95"/>
      <c r="I143" s="288"/>
      <c r="J143" s="286"/>
      <c r="K143" s="286"/>
      <c r="L143" s="286"/>
      <c r="M143" s="286"/>
      <c r="N143" s="286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  <c r="DG143" s="288"/>
      <c r="DH143" s="288"/>
      <c r="DI143" s="288"/>
      <c r="DJ143" s="288"/>
      <c r="DK143" s="288"/>
      <c r="DL143" s="288"/>
      <c r="DM143" s="288"/>
      <c r="DN143" s="288"/>
      <c r="DO143" s="288"/>
      <c r="DP143" s="288"/>
      <c r="DQ143" s="288"/>
      <c r="DR143" s="288"/>
      <c r="DS143" s="288"/>
      <c r="DT143" s="288"/>
      <c r="DU143" s="288"/>
      <c r="DV143" s="288"/>
      <c r="DW143" s="288"/>
      <c r="DX143" s="288"/>
      <c r="DY143" s="288"/>
      <c r="DZ143" s="288"/>
      <c r="EA143" s="288"/>
      <c r="EB143" s="288"/>
      <c r="EC143" s="288"/>
      <c r="ED143" s="288"/>
      <c r="EE143" s="288"/>
      <c r="EF143" s="288"/>
      <c r="EG143" s="288"/>
      <c r="EH143" s="288"/>
      <c r="EI143" s="288"/>
      <c r="EJ143" s="288"/>
      <c r="EK143" s="288"/>
      <c r="EL143" s="288"/>
      <c r="EM143" s="288"/>
      <c r="EN143" s="288"/>
      <c r="EO143" s="288"/>
      <c r="EP143" s="288"/>
      <c r="EQ143" s="288"/>
      <c r="ER143" s="288"/>
      <c r="ES143" s="288"/>
      <c r="ET143" s="288"/>
      <c r="EU143" s="288"/>
      <c r="EV143" s="288"/>
      <c r="EW143" s="288"/>
      <c r="EX143" s="288"/>
      <c r="EY143" s="288"/>
      <c r="EZ143" s="288"/>
      <c r="FA143" s="288"/>
      <c r="FB143" s="288"/>
      <c r="FC143" s="288"/>
      <c r="FD143" s="288"/>
      <c r="FE143" s="288"/>
      <c r="FF143" s="288"/>
      <c r="FG143" s="288"/>
      <c r="FH143" s="288"/>
      <c r="FI143" s="288"/>
      <c r="FJ143" s="288"/>
      <c r="FK143" s="288"/>
      <c r="FL143" s="288"/>
      <c r="FM143" s="288"/>
      <c r="FN143" s="288"/>
      <c r="FO143" s="288"/>
      <c r="FP143" s="288"/>
      <c r="FQ143" s="288"/>
      <c r="FR143" s="288"/>
      <c r="FS143" s="288"/>
      <c r="FT143" s="288"/>
      <c r="FU143" s="288"/>
      <c r="FV143" s="288"/>
      <c r="FW143" s="288"/>
      <c r="FX143" s="288"/>
      <c r="FY143" s="288"/>
      <c r="FZ143" s="288"/>
      <c r="GA143" s="288"/>
      <c r="GB143" s="288"/>
      <c r="GC143" s="288"/>
      <c r="GD143" s="288"/>
      <c r="GE143" s="288"/>
      <c r="GF143" s="288"/>
      <c r="GG143" s="288"/>
      <c r="GH143" s="288"/>
      <c r="GI143" s="288"/>
      <c r="GJ143" s="288"/>
      <c r="GK143" s="288"/>
      <c r="GL143" s="288"/>
      <c r="GM143" s="288"/>
      <c r="GN143" s="288"/>
      <c r="GO143" s="288"/>
      <c r="GP143" s="288"/>
      <c r="GQ143" s="288"/>
      <c r="GR143" s="288"/>
      <c r="GS143" s="288"/>
      <c r="GT143" s="288"/>
      <c r="GU143" s="288"/>
      <c r="GV143" s="288"/>
      <c r="GW143" s="288"/>
      <c r="GX143" s="288"/>
      <c r="GY143" s="288"/>
      <c r="GZ143" s="288"/>
      <c r="HA143" s="288"/>
      <c r="HB143" s="288"/>
      <c r="HC143" s="288"/>
      <c r="HD143" s="288"/>
      <c r="HE143" s="288"/>
      <c r="HF143" s="288"/>
      <c r="HG143" s="288"/>
      <c r="HH143" s="288"/>
      <c r="HI143" s="288"/>
      <c r="HJ143" s="288"/>
      <c r="HK143" s="288"/>
      <c r="HL143" s="288"/>
      <c r="HM143" s="288"/>
      <c r="HN143" s="288"/>
      <c r="HO143" s="288"/>
      <c r="HP143" s="288"/>
      <c r="HQ143" s="288"/>
      <c r="HR143" s="288"/>
      <c r="HS143" s="288"/>
      <c r="HT143" s="288"/>
      <c r="HU143" s="288"/>
      <c r="HV143" s="288"/>
      <c r="HW143" s="288"/>
      <c r="HX143" s="288"/>
      <c r="HY143" s="288"/>
      <c r="HZ143" s="288"/>
      <c r="IA143" s="288"/>
      <c r="IB143" s="288"/>
      <c r="IC143" s="288"/>
      <c r="ID143" s="288"/>
      <c r="IE143" s="288"/>
      <c r="IF143" s="288"/>
      <c r="IG143" s="288"/>
      <c r="IH143" s="288"/>
      <c r="II143" s="288"/>
      <c r="IJ143" s="288"/>
      <c r="IK143" s="288"/>
      <c r="IL143" s="288"/>
      <c r="IM143" s="288"/>
      <c r="IN143" s="288"/>
      <c r="IO143" s="288"/>
      <c r="IP143" s="288"/>
      <c r="IQ143" s="288"/>
      <c r="IR143" s="288"/>
      <c r="IS143" s="288"/>
      <c r="IT143" s="288"/>
    </row>
    <row r="144" spans="2:254" customFormat="1" ht="16.2" thickBot="1" x14ac:dyDescent="0.35">
      <c r="B144" s="14" t="s">
        <v>220</v>
      </c>
      <c r="C144" s="97"/>
      <c r="D144" s="458"/>
      <c r="E144" s="436"/>
      <c r="F144" s="437">
        <f>D144</f>
        <v>0</v>
      </c>
      <c r="G144" s="95"/>
      <c r="I144" s="288"/>
      <c r="J144" s="286"/>
      <c r="K144" s="286"/>
      <c r="L144" s="286"/>
      <c r="M144" s="286"/>
      <c r="N144" s="286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  <c r="DG144" s="288"/>
      <c r="DH144" s="288"/>
      <c r="DI144" s="288"/>
      <c r="DJ144" s="288"/>
      <c r="DK144" s="288"/>
      <c r="DL144" s="288"/>
      <c r="DM144" s="288"/>
      <c r="DN144" s="288"/>
      <c r="DO144" s="288"/>
      <c r="DP144" s="288"/>
      <c r="DQ144" s="288"/>
      <c r="DR144" s="288"/>
      <c r="DS144" s="288"/>
      <c r="DT144" s="288"/>
      <c r="DU144" s="288"/>
      <c r="DV144" s="288"/>
      <c r="DW144" s="288"/>
      <c r="DX144" s="288"/>
      <c r="DY144" s="288"/>
      <c r="DZ144" s="288"/>
      <c r="EA144" s="288"/>
      <c r="EB144" s="288"/>
      <c r="EC144" s="288"/>
      <c r="ED144" s="288"/>
      <c r="EE144" s="288"/>
      <c r="EF144" s="288"/>
      <c r="EG144" s="288"/>
      <c r="EH144" s="288"/>
      <c r="EI144" s="288"/>
      <c r="EJ144" s="288"/>
      <c r="EK144" s="288"/>
      <c r="EL144" s="288"/>
      <c r="EM144" s="288"/>
      <c r="EN144" s="288"/>
      <c r="EO144" s="288"/>
      <c r="EP144" s="288"/>
      <c r="EQ144" s="288"/>
      <c r="ER144" s="288"/>
      <c r="ES144" s="288"/>
      <c r="ET144" s="288"/>
      <c r="EU144" s="288"/>
      <c r="EV144" s="288"/>
      <c r="EW144" s="288"/>
      <c r="EX144" s="288"/>
      <c r="EY144" s="288"/>
      <c r="EZ144" s="288"/>
      <c r="FA144" s="288"/>
      <c r="FB144" s="288"/>
      <c r="FC144" s="288"/>
      <c r="FD144" s="288"/>
      <c r="FE144" s="288"/>
      <c r="FF144" s="288"/>
      <c r="FG144" s="288"/>
      <c r="FH144" s="288"/>
      <c r="FI144" s="288"/>
      <c r="FJ144" s="288"/>
      <c r="FK144" s="288"/>
      <c r="FL144" s="288"/>
      <c r="FM144" s="288"/>
      <c r="FN144" s="288"/>
      <c r="FO144" s="288"/>
      <c r="FP144" s="288"/>
      <c r="FQ144" s="288"/>
      <c r="FR144" s="288"/>
      <c r="FS144" s="288"/>
      <c r="FT144" s="288"/>
      <c r="FU144" s="288"/>
      <c r="FV144" s="288"/>
      <c r="FW144" s="288"/>
      <c r="FX144" s="288"/>
      <c r="FY144" s="288"/>
      <c r="FZ144" s="288"/>
      <c r="GA144" s="288"/>
      <c r="GB144" s="288"/>
      <c r="GC144" s="288"/>
      <c r="GD144" s="288"/>
      <c r="GE144" s="288"/>
      <c r="GF144" s="288"/>
      <c r="GG144" s="288"/>
      <c r="GH144" s="288"/>
      <c r="GI144" s="288"/>
      <c r="GJ144" s="288"/>
      <c r="GK144" s="288"/>
      <c r="GL144" s="288"/>
      <c r="GM144" s="288"/>
      <c r="GN144" s="288"/>
      <c r="GO144" s="288"/>
      <c r="GP144" s="288"/>
      <c r="GQ144" s="288"/>
      <c r="GR144" s="288"/>
      <c r="GS144" s="288"/>
      <c r="GT144" s="288"/>
      <c r="GU144" s="288"/>
      <c r="GV144" s="288"/>
      <c r="GW144" s="288"/>
      <c r="GX144" s="288"/>
      <c r="GY144" s="288"/>
      <c r="GZ144" s="288"/>
      <c r="HA144" s="288"/>
      <c r="HB144" s="288"/>
      <c r="HC144" s="288"/>
      <c r="HD144" s="288"/>
      <c r="HE144" s="288"/>
      <c r="HF144" s="288"/>
      <c r="HG144" s="288"/>
      <c r="HH144" s="288"/>
      <c r="HI144" s="288"/>
      <c r="HJ144" s="288"/>
      <c r="HK144" s="288"/>
      <c r="HL144" s="288"/>
      <c r="HM144" s="288"/>
      <c r="HN144" s="288"/>
      <c r="HO144" s="288"/>
      <c r="HP144" s="288"/>
      <c r="HQ144" s="288"/>
      <c r="HR144" s="288"/>
      <c r="HS144" s="288"/>
      <c r="HT144" s="288"/>
      <c r="HU144" s="288"/>
      <c r="HV144" s="288"/>
      <c r="HW144" s="288"/>
      <c r="HX144" s="288"/>
      <c r="HY144" s="288"/>
      <c r="HZ144" s="288"/>
      <c r="IA144" s="288"/>
      <c r="IB144" s="288"/>
      <c r="IC144" s="288"/>
      <c r="ID144" s="288"/>
      <c r="IE144" s="288"/>
      <c r="IF144" s="288"/>
      <c r="IG144" s="288"/>
      <c r="IH144" s="288"/>
      <c r="II144" s="288"/>
      <c r="IJ144" s="288"/>
      <c r="IK144" s="288"/>
      <c r="IL144" s="288"/>
      <c r="IM144" s="288"/>
      <c r="IN144" s="288"/>
      <c r="IO144" s="288"/>
      <c r="IP144" s="288"/>
      <c r="IQ144" s="288"/>
      <c r="IR144" s="288"/>
      <c r="IS144" s="288"/>
      <c r="IT144" s="288"/>
    </row>
    <row r="145" spans="1:254" customFormat="1" ht="16.2" thickBot="1" x14ac:dyDescent="0.35">
      <c r="B145" s="14" t="s">
        <v>217</v>
      </c>
      <c r="C145" s="97"/>
      <c r="D145" s="458"/>
      <c r="E145" s="428">
        <f>D145*0.5</f>
        <v>0</v>
      </c>
      <c r="F145" s="437">
        <f>D145*0.5</f>
        <v>0</v>
      </c>
      <c r="G145" s="95"/>
      <c r="I145" s="288"/>
      <c r="J145" s="286"/>
      <c r="K145" s="286"/>
      <c r="L145" s="286"/>
      <c r="M145" s="286"/>
      <c r="N145" s="286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  <c r="DG145" s="288"/>
      <c r="DH145" s="288"/>
      <c r="DI145" s="288"/>
      <c r="DJ145" s="288"/>
      <c r="DK145" s="288"/>
      <c r="DL145" s="288"/>
      <c r="DM145" s="288"/>
      <c r="DN145" s="288"/>
      <c r="DO145" s="288"/>
      <c r="DP145" s="288"/>
      <c r="DQ145" s="288"/>
      <c r="DR145" s="288"/>
      <c r="DS145" s="288"/>
      <c r="DT145" s="288"/>
      <c r="DU145" s="288"/>
      <c r="DV145" s="288"/>
      <c r="DW145" s="288"/>
      <c r="DX145" s="288"/>
      <c r="DY145" s="288"/>
      <c r="DZ145" s="288"/>
      <c r="EA145" s="288"/>
      <c r="EB145" s="288"/>
      <c r="EC145" s="288"/>
      <c r="ED145" s="288"/>
      <c r="EE145" s="288"/>
      <c r="EF145" s="288"/>
      <c r="EG145" s="288"/>
      <c r="EH145" s="288"/>
      <c r="EI145" s="288"/>
      <c r="EJ145" s="288"/>
      <c r="EK145" s="288"/>
      <c r="EL145" s="288"/>
      <c r="EM145" s="288"/>
      <c r="EN145" s="288"/>
      <c r="EO145" s="288"/>
      <c r="EP145" s="288"/>
      <c r="EQ145" s="288"/>
      <c r="ER145" s="288"/>
      <c r="ES145" s="288"/>
      <c r="ET145" s="288"/>
      <c r="EU145" s="288"/>
      <c r="EV145" s="288"/>
      <c r="EW145" s="288"/>
      <c r="EX145" s="288"/>
      <c r="EY145" s="288"/>
      <c r="EZ145" s="288"/>
      <c r="FA145" s="288"/>
      <c r="FB145" s="288"/>
      <c r="FC145" s="288"/>
      <c r="FD145" s="288"/>
      <c r="FE145" s="288"/>
      <c r="FF145" s="288"/>
      <c r="FG145" s="288"/>
      <c r="FH145" s="288"/>
      <c r="FI145" s="288"/>
      <c r="FJ145" s="288"/>
      <c r="FK145" s="288"/>
      <c r="FL145" s="288"/>
      <c r="FM145" s="288"/>
      <c r="FN145" s="288"/>
      <c r="FO145" s="288"/>
      <c r="FP145" s="288"/>
      <c r="FQ145" s="288"/>
      <c r="FR145" s="288"/>
      <c r="FS145" s="288"/>
      <c r="FT145" s="288"/>
      <c r="FU145" s="288"/>
      <c r="FV145" s="288"/>
      <c r="FW145" s="288"/>
      <c r="FX145" s="288"/>
      <c r="FY145" s="288"/>
      <c r="FZ145" s="288"/>
      <c r="GA145" s="288"/>
      <c r="GB145" s="288"/>
      <c r="GC145" s="288"/>
      <c r="GD145" s="288"/>
      <c r="GE145" s="288"/>
      <c r="GF145" s="288"/>
      <c r="GG145" s="288"/>
      <c r="GH145" s="288"/>
      <c r="GI145" s="288"/>
      <c r="GJ145" s="288"/>
      <c r="GK145" s="288"/>
      <c r="GL145" s="288"/>
      <c r="GM145" s="288"/>
      <c r="GN145" s="288"/>
      <c r="GO145" s="288"/>
      <c r="GP145" s="288"/>
      <c r="GQ145" s="288"/>
      <c r="GR145" s="288"/>
      <c r="GS145" s="288"/>
      <c r="GT145" s="288"/>
      <c r="GU145" s="288"/>
      <c r="GV145" s="288"/>
      <c r="GW145" s="288"/>
      <c r="GX145" s="288"/>
      <c r="GY145" s="288"/>
      <c r="GZ145" s="288"/>
      <c r="HA145" s="288"/>
      <c r="HB145" s="288"/>
      <c r="HC145" s="288"/>
      <c r="HD145" s="288"/>
      <c r="HE145" s="288"/>
      <c r="HF145" s="288"/>
      <c r="HG145" s="288"/>
      <c r="HH145" s="288"/>
      <c r="HI145" s="288"/>
      <c r="HJ145" s="288"/>
      <c r="HK145" s="288"/>
      <c r="HL145" s="288"/>
      <c r="HM145" s="288"/>
      <c r="HN145" s="288"/>
      <c r="HO145" s="288"/>
      <c r="HP145" s="288"/>
      <c r="HQ145" s="288"/>
      <c r="HR145" s="288"/>
      <c r="HS145" s="288"/>
      <c r="HT145" s="288"/>
      <c r="HU145" s="288"/>
      <c r="HV145" s="288"/>
      <c r="HW145" s="288"/>
      <c r="HX145" s="288"/>
      <c r="HY145" s="288"/>
      <c r="HZ145" s="288"/>
      <c r="IA145" s="288"/>
      <c r="IB145" s="288"/>
      <c r="IC145" s="288"/>
      <c r="ID145" s="288"/>
      <c r="IE145" s="288"/>
      <c r="IF145" s="288"/>
      <c r="IG145" s="288"/>
      <c r="IH145" s="288"/>
      <c r="II145" s="288"/>
      <c r="IJ145" s="288"/>
      <c r="IK145" s="288"/>
      <c r="IL145" s="288"/>
      <c r="IM145" s="288"/>
      <c r="IN145" s="288"/>
      <c r="IO145" s="288"/>
      <c r="IP145" s="288"/>
      <c r="IQ145" s="288"/>
      <c r="IR145" s="288"/>
      <c r="IS145" s="288"/>
      <c r="IT145" s="288"/>
    </row>
    <row r="146" spans="1:254" customFormat="1" ht="16.2" thickBot="1" x14ac:dyDescent="0.35">
      <c r="B146" s="14" t="s">
        <v>221</v>
      </c>
      <c r="C146" s="97"/>
      <c r="D146" s="458"/>
      <c r="E146" s="436"/>
      <c r="F146" s="437">
        <f>D146</f>
        <v>0</v>
      </c>
      <c r="G146" s="95"/>
      <c r="I146" s="288"/>
      <c r="J146" s="286"/>
      <c r="K146" s="286"/>
      <c r="L146" s="286"/>
      <c r="M146" s="286"/>
      <c r="N146" s="286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/>
      <c r="DA146" s="288"/>
      <c r="DB146" s="288"/>
      <c r="DC146" s="288"/>
      <c r="DD146" s="288"/>
      <c r="DE146" s="288"/>
      <c r="DF146" s="288"/>
      <c r="DG146" s="288"/>
      <c r="DH146" s="288"/>
      <c r="DI146" s="288"/>
      <c r="DJ146" s="288"/>
      <c r="DK146" s="288"/>
      <c r="DL146" s="288"/>
      <c r="DM146" s="288"/>
      <c r="DN146" s="288"/>
      <c r="DO146" s="288"/>
      <c r="DP146" s="288"/>
      <c r="DQ146" s="288"/>
      <c r="DR146" s="288"/>
      <c r="DS146" s="288"/>
      <c r="DT146" s="288"/>
      <c r="DU146" s="288"/>
      <c r="DV146" s="288"/>
      <c r="DW146" s="288"/>
      <c r="DX146" s="288"/>
      <c r="DY146" s="288"/>
      <c r="DZ146" s="288"/>
      <c r="EA146" s="288"/>
      <c r="EB146" s="288"/>
      <c r="EC146" s="288"/>
      <c r="ED146" s="288"/>
      <c r="EE146" s="288"/>
      <c r="EF146" s="288"/>
      <c r="EG146" s="288"/>
      <c r="EH146" s="288"/>
      <c r="EI146" s="288"/>
      <c r="EJ146" s="288"/>
      <c r="EK146" s="288"/>
      <c r="EL146" s="288"/>
      <c r="EM146" s="288"/>
      <c r="EN146" s="288"/>
      <c r="EO146" s="288"/>
      <c r="EP146" s="288"/>
      <c r="EQ146" s="288"/>
      <c r="ER146" s="288"/>
      <c r="ES146" s="288"/>
      <c r="ET146" s="288"/>
      <c r="EU146" s="288"/>
      <c r="EV146" s="288"/>
      <c r="EW146" s="288"/>
      <c r="EX146" s="288"/>
      <c r="EY146" s="288"/>
      <c r="EZ146" s="288"/>
      <c r="FA146" s="288"/>
      <c r="FB146" s="288"/>
      <c r="FC146" s="288"/>
      <c r="FD146" s="288"/>
      <c r="FE146" s="288"/>
      <c r="FF146" s="288"/>
      <c r="FG146" s="288"/>
      <c r="FH146" s="288"/>
      <c r="FI146" s="288"/>
      <c r="FJ146" s="288"/>
      <c r="FK146" s="288"/>
      <c r="FL146" s="288"/>
      <c r="FM146" s="288"/>
      <c r="FN146" s="288"/>
      <c r="FO146" s="288"/>
      <c r="FP146" s="288"/>
      <c r="FQ146" s="288"/>
      <c r="FR146" s="288"/>
      <c r="FS146" s="288"/>
      <c r="FT146" s="288"/>
      <c r="FU146" s="288"/>
      <c r="FV146" s="288"/>
      <c r="FW146" s="288"/>
      <c r="FX146" s="288"/>
      <c r="FY146" s="288"/>
      <c r="FZ146" s="288"/>
      <c r="GA146" s="288"/>
      <c r="GB146" s="288"/>
      <c r="GC146" s="288"/>
      <c r="GD146" s="288"/>
      <c r="GE146" s="288"/>
      <c r="GF146" s="288"/>
      <c r="GG146" s="288"/>
      <c r="GH146" s="288"/>
      <c r="GI146" s="288"/>
      <c r="GJ146" s="288"/>
      <c r="GK146" s="288"/>
      <c r="GL146" s="288"/>
      <c r="GM146" s="288"/>
      <c r="GN146" s="288"/>
      <c r="GO146" s="288"/>
      <c r="GP146" s="288"/>
      <c r="GQ146" s="288"/>
      <c r="GR146" s="288"/>
      <c r="GS146" s="288"/>
      <c r="GT146" s="288"/>
      <c r="GU146" s="288"/>
      <c r="GV146" s="288"/>
      <c r="GW146" s="288"/>
      <c r="GX146" s="288"/>
      <c r="GY146" s="288"/>
      <c r="GZ146" s="288"/>
      <c r="HA146" s="288"/>
      <c r="HB146" s="288"/>
      <c r="HC146" s="288"/>
      <c r="HD146" s="288"/>
      <c r="HE146" s="288"/>
      <c r="HF146" s="288"/>
      <c r="HG146" s="288"/>
      <c r="HH146" s="288"/>
      <c r="HI146" s="288"/>
      <c r="HJ146" s="288"/>
      <c r="HK146" s="288"/>
      <c r="HL146" s="288"/>
      <c r="HM146" s="288"/>
      <c r="HN146" s="288"/>
      <c r="HO146" s="288"/>
      <c r="HP146" s="288"/>
      <c r="HQ146" s="288"/>
      <c r="HR146" s="288"/>
      <c r="HS146" s="288"/>
      <c r="HT146" s="288"/>
      <c r="HU146" s="288"/>
      <c r="HV146" s="288"/>
      <c r="HW146" s="288"/>
      <c r="HX146" s="288"/>
      <c r="HY146" s="288"/>
      <c r="HZ146" s="288"/>
      <c r="IA146" s="288"/>
      <c r="IB146" s="288"/>
      <c r="IC146" s="288"/>
      <c r="ID146" s="288"/>
      <c r="IE146" s="288"/>
      <c r="IF146" s="288"/>
      <c r="IG146" s="288"/>
      <c r="IH146" s="288"/>
      <c r="II146" s="288"/>
      <c r="IJ146" s="288"/>
      <c r="IK146" s="288"/>
      <c r="IL146" s="288"/>
      <c r="IM146" s="288"/>
      <c r="IN146" s="288"/>
      <c r="IO146" s="288"/>
      <c r="IP146" s="288"/>
      <c r="IQ146" s="288"/>
      <c r="IR146" s="288"/>
      <c r="IS146" s="288"/>
      <c r="IT146" s="288"/>
    </row>
    <row r="147" spans="1:254" customFormat="1" ht="14.4" thickBot="1" x14ac:dyDescent="0.3">
      <c r="B147" s="469" t="s">
        <v>222</v>
      </c>
      <c r="C147" s="470"/>
      <c r="D147" s="459"/>
      <c r="E147" s="451"/>
      <c r="F147" s="460">
        <f>D147</f>
        <v>0</v>
      </c>
      <c r="G147" s="436"/>
      <c r="H147" s="439"/>
      <c r="I147" s="288"/>
      <c r="J147" s="286"/>
      <c r="K147" s="286"/>
      <c r="L147" s="286"/>
      <c r="M147" s="286"/>
      <c r="N147" s="286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/>
      <c r="DA147" s="288"/>
      <c r="DB147" s="288"/>
      <c r="DC147" s="288"/>
      <c r="DD147" s="288"/>
      <c r="DE147" s="288"/>
      <c r="DF147" s="288"/>
      <c r="DG147" s="288"/>
      <c r="DH147" s="288"/>
      <c r="DI147" s="288"/>
      <c r="DJ147" s="288"/>
      <c r="DK147" s="288"/>
      <c r="DL147" s="288"/>
      <c r="DM147" s="288"/>
      <c r="DN147" s="288"/>
      <c r="DO147" s="288"/>
      <c r="DP147" s="288"/>
      <c r="DQ147" s="288"/>
      <c r="DR147" s="288"/>
      <c r="DS147" s="288"/>
      <c r="DT147" s="288"/>
      <c r="DU147" s="288"/>
      <c r="DV147" s="288"/>
      <c r="DW147" s="288"/>
      <c r="DX147" s="288"/>
      <c r="DY147" s="288"/>
      <c r="DZ147" s="288"/>
      <c r="EA147" s="288"/>
      <c r="EB147" s="288"/>
      <c r="EC147" s="288"/>
      <c r="ED147" s="288"/>
      <c r="EE147" s="288"/>
      <c r="EF147" s="288"/>
      <c r="EG147" s="288"/>
      <c r="EH147" s="288"/>
      <c r="EI147" s="288"/>
      <c r="EJ147" s="288"/>
      <c r="EK147" s="288"/>
      <c r="EL147" s="288"/>
      <c r="EM147" s="288"/>
      <c r="EN147" s="288"/>
      <c r="EO147" s="288"/>
      <c r="EP147" s="288"/>
      <c r="EQ147" s="288"/>
      <c r="ER147" s="288"/>
      <c r="ES147" s="288"/>
      <c r="ET147" s="288"/>
      <c r="EU147" s="288"/>
      <c r="EV147" s="288"/>
      <c r="EW147" s="288"/>
      <c r="EX147" s="288"/>
      <c r="EY147" s="288"/>
      <c r="EZ147" s="288"/>
      <c r="FA147" s="288"/>
      <c r="FB147" s="288"/>
      <c r="FC147" s="288"/>
      <c r="FD147" s="288"/>
      <c r="FE147" s="288"/>
      <c r="FF147" s="288"/>
      <c r="FG147" s="288"/>
      <c r="FH147" s="288"/>
      <c r="FI147" s="288"/>
      <c r="FJ147" s="288"/>
      <c r="FK147" s="288"/>
      <c r="FL147" s="288"/>
      <c r="FM147" s="288"/>
      <c r="FN147" s="288"/>
      <c r="FO147" s="288"/>
      <c r="FP147" s="288"/>
      <c r="FQ147" s="288"/>
      <c r="FR147" s="288"/>
      <c r="FS147" s="288"/>
      <c r="FT147" s="288"/>
      <c r="FU147" s="288"/>
      <c r="FV147" s="288"/>
      <c r="FW147" s="288"/>
      <c r="FX147" s="288"/>
      <c r="FY147" s="288"/>
      <c r="FZ147" s="288"/>
      <c r="GA147" s="288"/>
      <c r="GB147" s="288"/>
      <c r="GC147" s="288"/>
      <c r="GD147" s="288"/>
      <c r="GE147" s="288"/>
      <c r="GF147" s="288"/>
      <c r="GG147" s="288"/>
      <c r="GH147" s="288"/>
      <c r="GI147" s="288"/>
      <c r="GJ147" s="288"/>
      <c r="GK147" s="288"/>
      <c r="GL147" s="288"/>
      <c r="GM147" s="288"/>
      <c r="GN147" s="288"/>
      <c r="GO147" s="288"/>
      <c r="GP147" s="288"/>
      <c r="GQ147" s="288"/>
      <c r="GR147" s="288"/>
      <c r="GS147" s="288"/>
      <c r="GT147" s="288"/>
      <c r="GU147" s="288"/>
      <c r="GV147" s="288"/>
      <c r="GW147" s="288"/>
      <c r="GX147" s="288"/>
      <c r="GY147" s="288"/>
      <c r="GZ147" s="288"/>
      <c r="HA147" s="288"/>
      <c r="HB147" s="288"/>
      <c r="HC147" s="288"/>
      <c r="HD147" s="288"/>
      <c r="HE147" s="288"/>
      <c r="HF147" s="288"/>
      <c r="HG147" s="288"/>
      <c r="HH147" s="288"/>
      <c r="HI147" s="288"/>
      <c r="HJ147" s="288"/>
      <c r="HK147" s="288"/>
      <c r="HL147" s="288"/>
      <c r="HM147" s="288"/>
      <c r="HN147" s="288"/>
      <c r="HO147" s="288"/>
      <c r="HP147" s="288"/>
      <c r="HQ147" s="288"/>
      <c r="HR147" s="288"/>
      <c r="HS147" s="288"/>
      <c r="HT147" s="288"/>
      <c r="HU147" s="288"/>
      <c r="HV147" s="288"/>
      <c r="HW147" s="288"/>
      <c r="HX147" s="288"/>
      <c r="HY147" s="288"/>
      <c r="HZ147" s="288"/>
      <c r="IA147" s="288"/>
      <c r="IB147" s="288"/>
      <c r="IC147" s="288"/>
      <c r="ID147" s="288"/>
      <c r="IE147" s="288"/>
      <c r="IF147" s="288"/>
      <c r="IG147" s="288"/>
      <c r="IH147" s="288"/>
      <c r="II147" s="288"/>
      <c r="IJ147" s="288"/>
      <c r="IK147" s="288"/>
      <c r="IL147" s="288"/>
      <c r="IM147" s="288"/>
      <c r="IN147" s="288"/>
      <c r="IO147" s="288"/>
      <c r="IP147" s="288"/>
      <c r="IQ147" s="288"/>
      <c r="IR147" s="288"/>
      <c r="IS147" s="288"/>
      <c r="IT147" s="288"/>
    </row>
    <row r="148" spans="1:254" customFormat="1" ht="14.4" thickBot="1" x14ac:dyDescent="0.3">
      <c r="B148" s="469" t="s">
        <v>126</v>
      </c>
      <c r="C148" s="471"/>
      <c r="D148" s="472">
        <f>IF(D141&gt;SUM(D142+D145),D141-D142-D143-D144-D145-D146-D147,0)</f>
        <v>0</v>
      </c>
      <c r="E148" s="473">
        <f>E141-E142-E145</f>
        <v>0</v>
      </c>
      <c r="F148" s="472">
        <f>F141-F142-F143-F144-F145-F146-F147</f>
        <v>0</v>
      </c>
      <c r="G148" s="474">
        <f>G141</f>
        <v>0</v>
      </c>
      <c r="H148" s="475"/>
      <c r="I148" s="288"/>
      <c r="J148" s="286"/>
      <c r="K148" s="286"/>
      <c r="L148" s="286"/>
      <c r="M148" s="286"/>
      <c r="N148" s="286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  <c r="DG148" s="288"/>
      <c r="DH148" s="288"/>
      <c r="DI148" s="288"/>
      <c r="DJ148" s="288"/>
      <c r="DK148" s="288"/>
      <c r="DL148" s="288"/>
      <c r="DM148" s="288"/>
      <c r="DN148" s="288"/>
      <c r="DO148" s="288"/>
      <c r="DP148" s="288"/>
      <c r="DQ148" s="288"/>
      <c r="DR148" s="288"/>
      <c r="DS148" s="288"/>
      <c r="DT148" s="288"/>
      <c r="DU148" s="288"/>
      <c r="DV148" s="288"/>
      <c r="DW148" s="288"/>
      <c r="DX148" s="288"/>
      <c r="DY148" s="288"/>
      <c r="DZ148" s="288"/>
      <c r="EA148" s="288"/>
      <c r="EB148" s="288"/>
      <c r="EC148" s="288"/>
      <c r="ED148" s="288"/>
      <c r="EE148" s="288"/>
      <c r="EF148" s="288"/>
      <c r="EG148" s="288"/>
      <c r="EH148" s="288"/>
      <c r="EI148" s="288"/>
      <c r="EJ148" s="288"/>
      <c r="EK148" s="288"/>
      <c r="EL148" s="288"/>
      <c r="EM148" s="288"/>
      <c r="EN148" s="288"/>
      <c r="EO148" s="288"/>
      <c r="EP148" s="288"/>
      <c r="EQ148" s="288"/>
      <c r="ER148" s="288"/>
      <c r="ES148" s="288"/>
      <c r="ET148" s="288"/>
      <c r="EU148" s="288"/>
      <c r="EV148" s="288"/>
      <c r="EW148" s="288"/>
      <c r="EX148" s="288"/>
      <c r="EY148" s="288"/>
      <c r="EZ148" s="288"/>
      <c r="FA148" s="288"/>
      <c r="FB148" s="288"/>
      <c r="FC148" s="288"/>
      <c r="FD148" s="288"/>
      <c r="FE148" s="288"/>
      <c r="FF148" s="288"/>
      <c r="FG148" s="288"/>
      <c r="FH148" s="288"/>
      <c r="FI148" s="288"/>
      <c r="FJ148" s="288"/>
      <c r="FK148" s="288"/>
      <c r="FL148" s="288"/>
      <c r="FM148" s="288"/>
      <c r="FN148" s="288"/>
      <c r="FO148" s="288"/>
      <c r="FP148" s="288"/>
      <c r="FQ148" s="288"/>
      <c r="FR148" s="288"/>
      <c r="FS148" s="288"/>
      <c r="FT148" s="288"/>
      <c r="FU148" s="288"/>
      <c r="FV148" s="288"/>
      <c r="FW148" s="288"/>
      <c r="FX148" s="288"/>
      <c r="FY148" s="288"/>
      <c r="FZ148" s="288"/>
      <c r="GA148" s="288"/>
      <c r="GB148" s="288"/>
      <c r="GC148" s="288"/>
      <c r="GD148" s="288"/>
      <c r="GE148" s="288"/>
      <c r="GF148" s="288"/>
      <c r="GG148" s="288"/>
      <c r="GH148" s="288"/>
      <c r="GI148" s="288"/>
      <c r="GJ148" s="288"/>
      <c r="GK148" s="288"/>
      <c r="GL148" s="288"/>
      <c r="GM148" s="288"/>
      <c r="GN148" s="288"/>
      <c r="GO148" s="288"/>
      <c r="GP148" s="288"/>
      <c r="GQ148" s="288"/>
      <c r="GR148" s="288"/>
      <c r="GS148" s="288"/>
      <c r="GT148" s="288"/>
      <c r="GU148" s="288"/>
      <c r="GV148" s="288"/>
      <c r="GW148" s="288"/>
      <c r="GX148" s="288"/>
      <c r="GY148" s="288"/>
      <c r="GZ148" s="288"/>
      <c r="HA148" s="288"/>
      <c r="HB148" s="288"/>
      <c r="HC148" s="288"/>
      <c r="HD148" s="288"/>
      <c r="HE148" s="288"/>
      <c r="HF148" s="288"/>
      <c r="HG148" s="288"/>
      <c r="HH148" s="288"/>
      <c r="HI148" s="288"/>
      <c r="HJ148" s="288"/>
      <c r="HK148" s="288"/>
      <c r="HL148" s="288"/>
      <c r="HM148" s="288"/>
      <c r="HN148" s="288"/>
      <c r="HO148" s="288"/>
      <c r="HP148" s="288"/>
      <c r="HQ148" s="288"/>
      <c r="HR148" s="288"/>
      <c r="HS148" s="288"/>
      <c r="HT148" s="288"/>
      <c r="HU148" s="288"/>
      <c r="HV148" s="288"/>
      <c r="HW148" s="288"/>
      <c r="HX148" s="288"/>
      <c r="HY148" s="288"/>
      <c r="HZ148" s="288"/>
      <c r="IA148" s="288"/>
      <c r="IB148" s="288"/>
      <c r="IC148" s="288"/>
      <c r="ID148" s="288"/>
      <c r="IE148" s="288"/>
      <c r="IF148" s="288"/>
      <c r="IG148" s="288"/>
      <c r="IH148" s="288"/>
      <c r="II148" s="288"/>
      <c r="IJ148" s="288"/>
      <c r="IK148" s="288"/>
      <c r="IL148" s="288"/>
      <c r="IM148" s="288"/>
      <c r="IN148" s="288"/>
      <c r="IO148" s="288"/>
      <c r="IP148" s="288"/>
      <c r="IQ148" s="288"/>
      <c r="IR148" s="288"/>
      <c r="IS148" s="288"/>
      <c r="IT148" s="288"/>
    </row>
    <row r="149" spans="1:254" x14ac:dyDescent="0.25">
      <c r="H149" s="5"/>
    </row>
    <row r="150" spans="1:254" ht="13.8" thickBot="1" x14ac:dyDescent="0.3"/>
    <row r="151" spans="1:254" ht="13.8" x14ac:dyDescent="0.25">
      <c r="A151" s="79"/>
      <c r="B151" s="461"/>
      <c r="C151" s="462" t="s">
        <v>118</v>
      </c>
    </row>
    <row r="152" spans="1:254" ht="13.8" x14ac:dyDescent="0.25">
      <c r="A152" s="79"/>
      <c r="B152" s="463" t="s">
        <v>119</v>
      </c>
      <c r="C152" s="464" t="str">
        <f>IF(SUM('7990NTP-NP'!E56-'7990NTP-NP'!D56-'7990NTP-NP'!C56)=SUM(C120:C125),"OKAY","Error")</f>
        <v>OKAY</v>
      </c>
    </row>
    <row r="153" spans="1:254" ht="13.8" x14ac:dyDescent="0.25">
      <c r="A153" s="79"/>
      <c r="B153" s="463" t="s">
        <v>120</v>
      </c>
      <c r="C153" s="464" t="str">
        <f>IF('7990NTP-NP'!C56=SUM('FL Info'!C127:C132),"OKAY","Error")</f>
        <v>OKAY</v>
      </c>
    </row>
    <row r="154" spans="1:254" ht="13.8" x14ac:dyDescent="0.25">
      <c r="A154" s="79"/>
      <c r="B154" s="465" t="s">
        <v>165</v>
      </c>
      <c r="C154" s="464" t="str">
        <f>IF('7990NTP-NP'!D56=SUM('FL Info'!C134:C139),"OKAY","Error")</f>
        <v>OKAY</v>
      </c>
    </row>
    <row r="155" spans="1:254" ht="13.8" x14ac:dyDescent="0.25">
      <c r="A155" s="79"/>
      <c r="B155" s="465" t="s">
        <v>121</v>
      </c>
      <c r="C155" s="466" t="str">
        <f>IF(D141='7990NTP-NP'!G66,"OKAY","Error")</f>
        <v>OKAY</v>
      </c>
    </row>
    <row r="156" spans="1:254" ht="14.4" thickBot="1" x14ac:dyDescent="0.3">
      <c r="A156" s="79"/>
      <c r="B156" s="467" t="s">
        <v>122</v>
      </c>
      <c r="C156" s="468" t="str">
        <f>IF(D148=D141-SUM(D142:D147),"OKAY","Error")</f>
        <v>OKAY</v>
      </c>
    </row>
    <row r="157" spans="1:254" x14ac:dyDescent="0.25">
      <c r="C157" s="80"/>
    </row>
  </sheetData>
  <sheetProtection password="B4E3" sheet="1" objects="1" scenarios="1"/>
  <mergeCells count="4">
    <mergeCell ref="E133:F133"/>
    <mergeCell ref="E126:F126"/>
    <mergeCell ref="C119:D119"/>
    <mergeCell ref="E119:F119"/>
  </mergeCells>
  <dataValidations disablePrompts="1" count="1">
    <dataValidation type="whole" operator="greaterThan" allowBlank="1" showInputMessage="1" showErrorMessage="1" sqref="C117:E117" xr:uid="{00000000-0002-0000-0300-000000000000}">
      <formula1>0</formula1>
    </dataValidation>
  </dataValidations>
  <printOptions horizontalCentered="1"/>
  <pageMargins left="0.7" right="0.7" top="0.5" bottom="0.5" header="0.3" footer="0.3"/>
  <pageSetup scale="30" orientation="portrait" r:id="rId1"/>
  <headerFooter>
    <oddFooter>&amp;LDHCS 5994 (04/15) 
&amp;F - &amp;A</oddFooter>
  </headerFooter>
  <rowBreaks count="1" manualBreakCount="1">
    <brk id="116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98BB-ED49-4781-9395-83D4C4A5AD9E}">
  <sheetPr>
    <tabColor rgb="FFFF0000"/>
  </sheetPr>
  <dimension ref="A1:IT158"/>
  <sheetViews>
    <sheetView view="pageBreakPreview" zoomScale="60" zoomScaleNormal="100" workbookViewId="0">
      <selection activeCell="A3" sqref="A3"/>
    </sheetView>
  </sheetViews>
  <sheetFormatPr defaultColWidth="9.109375" defaultRowHeight="13.2" x14ac:dyDescent="0.25"/>
  <cols>
    <col min="1" max="1" width="9.109375" style="36"/>
    <col min="2" max="2" width="55.109375" style="274" bestFit="1" customWidth="1"/>
    <col min="3" max="3" width="11.88671875" style="60" bestFit="1" customWidth="1"/>
    <col min="4" max="4" width="12.6640625" style="36" bestFit="1" customWidth="1"/>
    <col min="5" max="5" width="15.6640625" style="60" bestFit="1" customWidth="1"/>
    <col min="6" max="6" width="13.109375" style="36" bestFit="1" customWidth="1"/>
    <col min="7" max="7" width="10.88671875" style="60" bestFit="1" customWidth="1"/>
    <col min="8" max="8" width="12.6640625" style="36" customWidth="1"/>
    <col min="9" max="9" width="10.21875" style="286" bestFit="1" customWidth="1"/>
    <col min="10" max="10" width="12.6640625" style="286" bestFit="1" customWidth="1"/>
    <col min="11" max="11" width="12" style="286" bestFit="1" customWidth="1"/>
    <col min="12" max="12" width="20.6640625" style="286" customWidth="1"/>
    <col min="13" max="13" width="12" style="286" bestFit="1" customWidth="1"/>
    <col min="14" max="14" width="11.88671875" style="286" bestFit="1" customWidth="1"/>
    <col min="15" max="15" width="16.21875" style="521" customWidth="1"/>
    <col min="16" max="254" width="9.109375" style="286"/>
    <col min="255" max="16384" width="9.109375" style="36"/>
  </cols>
  <sheetData>
    <row r="1" spans="1:254" ht="13.8" x14ac:dyDescent="0.3">
      <c r="A1" s="34"/>
      <c r="B1" s="266"/>
      <c r="C1" s="52"/>
      <c r="D1" s="35"/>
      <c r="E1" s="61"/>
      <c r="F1"/>
      <c r="H1"/>
    </row>
    <row r="2" spans="1:254" ht="14.4" x14ac:dyDescent="0.3">
      <c r="A2" s="34"/>
      <c r="B2" s="267" t="s">
        <v>244</v>
      </c>
      <c r="C2" s="52"/>
      <c r="D2" s="35"/>
      <c r="E2" s="62"/>
      <c r="G2" s="64"/>
      <c r="H2" s="37"/>
    </row>
    <row r="3" spans="1:254" ht="14.4" x14ac:dyDescent="0.3">
      <c r="A3" s="34"/>
      <c r="B3" s="268" t="s">
        <v>227</v>
      </c>
      <c r="C3" s="52"/>
      <c r="D3" s="35"/>
      <c r="E3" s="62"/>
      <c r="F3" s="13"/>
      <c r="G3" s="65"/>
      <c r="H3" s="13"/>
    </row>
    <row r="4" spans="1:254" ht="14.4" x14ac:dyDescent="0.3">
      <c r="A4" s="34"/>
      <c r="B4" s="269" t="s">
        <v>333</v>
      </c>
      <c r="C4" s="52"/>
      <c r="D4" s="35"/>
      <c r="E4" s="62"/>
      <c r="F4" s="13"/>
      <c r="G4" s="65"/>
      <c r="H4" s="13"/>
    </row>
    <row r="5" spans="1:254" ht="17.399999999999999" x14ac:dyDescent="0.3">
      <c r="A5" s="34"/>
      <c r="B5" s="270"/>
      <c r="C5" s="52"/>
      <c r="D5" s="35"/>
      <c r="E5" s="62"/>
      <c r="F5" s="13"/>
      <c r="G5" s="65"/>
      <c r="H5" s="13"/>
      <c r="M5" s="605" t="s">
        <v>435</v>
      </c>
      <c r="N5" s="605"/>
    </row>
    <row r="6" spans="1:254" ht="15" customHeight="1" x14ac:dyDescent="0.3">
      <c r="A6" s="48" t="s">
        <v>144</v>
      </c>
      <c r="B6" s="271" t="str">
        <f>IF(ISBLANK('7990NTP-NP'!B1),"",'7990NTP-NP'!B1)</f>
        <v>Los Angeles</v>
      </c>
      <c r="C6" s="53" t="s">
        <v>145</v>
      </c>
      <c r="D6" s="520" t="str">
        <f>(IF(ISBLANK('7990NTP-NP'!B3),"",'7990NTP-NP'!B3))</f>
        <v/>
      </c>
      <c r="E6" s="61"/>
      <c r="F6"/>
      <c r="M6" s="605" t="s">
        <v>418</v>
      </c>
      <c r="N6" s="605"/>
    </row>
    <row r="7" spans="1:254" ht="17.25" customHeight="1" x14ac:dyDescent="0.25">
      <c r="A7" s="48" t="s">
        <v>146</v>
      </c>
      <c r="B7" s="271" t="str">
        <f>(IF(ISBLANK('7990NTP-NP'!B2),"",'7990NTP-NP'!B2))</f>
        <v/>
      </c>
      <c r="C7" s="54" t="s">
        <v>186</v>
      </c>
      <c r="D7" s="520" t="str">
        <f>(IF(ISBLANK('7990NTP-NP'!B4),"",'7990NTP-NP'!B4))</f>
        <v/>
      </c>
      <c r="E7" s="63"/>
    </row>
    <row r="8" spans="1:254" ht="13.8" x14ac:dyDescent="0.3">
      <c r="A8" s="39"/>
      <c r="B8" s="266"/>
      <c r="C8" s="55"/>
      <c r="D8" s="40"/>
      <c r="E8" s="21"/>
      <c r="F8" s="2"/>
      <c r="G8" s="66"/>
      <c r="H8" s="3"/>
    </row>
    <row r="9" spans="1:254" customFormat="1" x14ac:dyDescent="0.25">
      <c r="B9" s="41"/>
      <c r="I9" s="288"/>
      <c r="J9" s="288"/>
      <c r="K9" s="288"/>
      <c r="L9" s="288"/>
      <c r="M9" s="288"/>
      <c r="N9" s="288"/>
      <c r="O9" s="522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  <c r="HM9" s="288"/>
      <c r="HN9" s="288"/>
      <c r="HO9" s="288"/>
      <c r="HP9" s="288"/>
      <c r="HQ9" s="288"/>
      <c r="HR9" s="288"/>
      <c r="HS9" s="288"/>
      <c r="HT9" s="288"/>
      <c r="HU9" s="288"/>
      <c r="HV9" s="288"/>
      <c r="HW9" s="288"/>
      <c r="HX9" s="288"/>
      <c r="HY9" s="288"/>
      <c r="HZ9" s="288"/>
      <c r="IA9" s="288"/>
      <c r="IB9" s="288"/>
      <c r="IC9" s="288"/>
      <c r="ID9" s="288"/>
      <c r="IE9" s="288"/>
      <c r="IF9" s="288"/>
      <c r="IG9" s="288"/>
      <c r="IH9" s="288"/>
      <c r="II9" s="288"/>
      <c r="IJ9" s="288"/>
      <c r="IK9" s="288"/>
      <c r="IL9" s="288"/>
      <c r="IM9" s="288"/>
      <c r="IN9" s="288"/>
      <c r="IO9" s="288"/>
      <c r="IP9" s="288"/>
      <c r="IQ9" s="288"/>
      <c r="IR9" s="288"/>
      <c r="IS9" s="288"/>
      <c r="IT9" s="288"/>
    </row>
    <row r="10" spans="1:254" customFormat="1" x14ac:dyDescent="0.25">
      <c r="B10" s="41"/>
      <c r="I10" s="288"/>
      <c r="J10" s="288"/>
      <c r="K10" s="288"/>
      <c r="L10" s="288"/>
      <c r="M10" s="288"/>
      <c r="N10" s="288"/>
      <c r="O10" s="522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88"/>
      <c r="DA10" s="288"/>
      <c r="DB10" s="288"/>
      <c r="DC10" s="288"/>
      <c r="DD10" s="288"/>
      <c r="DE10" s="288"/>
      <c r="DF10" s="288"/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  <c r="EF10" s="288"/>
      <c r="EG10" s="288"/>
      <c r="EH10" s="288"/>
      <c r="EI10" s="288"/>
      <c r="EJ10" s="288"/>
      <c r="EK10" s="288"/>
      <c r="EL10" s="288"/>
      <c r="EM10" s="288"/>
      <c r="EN10" s="288"/>
      <c r="EO10" s="288"/>
      <c r="EP10" s="288"/>
      <c r="EQ10" s="288"/>
      <c r="ER10" s="288"/>
      <c r="ES10" s="288"/>
      <c r="ET10" s="288"/>
      <c r="EU10" s="288"/>
      <c r="EV10" s="288"/>
      <c r="EW10" s="288"/>
      <c r="EX10" s="288"/>
      <c r="EY10" s="288"/>
      <c r="EZ10" s="288"/>
      <c r="FA10" s="288"/>
      <c r="FB10" s="288"/>
      <c r="FC10" s="288"/>
      <c r="FD10" s="288"/>
      <c r="FE10" s="288"/>
      <c r="FF10" s="288"/>
      <c r="FG10" s="288"/>
      <c r="FH10" s="288"/>
      <c r="FI10" s="288"/>
      <c r="FJ10" s="288"/>
      <c r="FK10" s="288"/>
      <c r="FL10" s="288"/>
      <c r="FM10" s="288"/>
      <c r="FN10" s="288"/>
      <c r="FO10" s="288"/>
      <c r="FP10" s="288"/>
      <c r="FQ10" s="288"/>
      <c r="FR10" s="288"/>
      <c r="FS10" s="288"/>
      <c r="FT10" s="288"/>
      <c r="FU10" s="288"/>
      <c r="FV10" s="288"/>
      <c r="FW10" s="288"/>
      <c r="FX10" s="288"/>
      <c r="FY10" s="288"/>
      <c r="FZ10" s="288"/>
      <c r="GA10" s="288"/>
      <c r="GB10" s="288"/>
      <c r="GC10" s="288"/>
      <c r="GD10" s="288"/>
      <c r="GE10" s="288"/>
      <c r="GF10" s="288"/>
      <c r="GG10" s="288"/>
      <c r="GH10" s="288"/>
      <c r="GI10" s="288"/>
      <c r="GJ10" s="288"/>
      <c r="GK10" s="288"/>
      <c r="GL10" s="288"/>
      <c r="GM10" s="288"/>
      <c r="GN10" s="288"/>
      <c r="GO10" s="288"/>
      <c r="GP10" s="288"/>
      <c r="GQ10" s="288"/>
      <c r="GR10" s="288"/>
      <c r="GS10" s="288"/>
      <c r="GT10" s="288"/>
      <c r="GU10" s="288"/>
      <c r="GV10" s="288"/>
      <c r="GW10" s="288"/>
      <c r="GX10" s="288"/>
      <c r="GY10" s="288"/>
      <c r="GZ10" s="288"/>
      <c r="HA10" s="288"/>
      <c r="HB10" s="288"/>
      <c r="HC10" s="288"/>
      <c r="HD10" s="288"/>
      <c r="HE10" s="288"/>
      <c r="HF10" s="288"/>
      <c r="HG10" s="288"/>
      <c r="HH10" s="288"/>
      <c r="HI10" s="288"/>
      <c r="HJ10" s="288"/>
      <c r="HK10" s="288"/>
      <c r="HL10" s="288"/>
      <c r="HM10" s="288"/>
      <c r="HN10" s="288"/>
      <c r="HO10" s="288"/>
      <c r="HP10" s="288"/>
      <c r="HQ10" s="288"/>
      <c r="HR10" s="288"/>
      <c r="HS10" s="288"/>
      <c r="HT10" s="288"/>
      <c r="HU10" s="288"/>
      <c r="HV10" s="288"/>
      <c r="HW10" s="288"/>
      <c r="HX10" s="288"/>
      <c r="HY10" s="288"/>
      <c r="HZ10" s="288"/>
      <c r="IA10" s="288"/>
      <c r="IB10" s="288"/>
      <c r="IC10" s="288"/>
      <c r="ID10" s="288"/>
      <c r="IE10" s="288"/>
      <c r="IF10" s="288"/>
      <c r="IG10" s="288"/>
      <c r="IH10" s="288"/>
      <c r="II10" s="288"/>
      <c r="IJ10" s="288"/>
      <c r="IK10" s="288"/>
      <c r="IL10" s="288"/>
      <c r="IM10" s="288"/>
      <c r="IN10" s="288"/>
      <c r="IO10" s="288"/>
      <c r="IP10" s="288"/>
      <c r="IQ10" s="288"/>
      <c r="IR10" s="288"/>
      <c r="IS10" s="288"/>
      <c r="IT10" s="288"/>
    </row>
    <row r="11" spans="1:254" customFormat="1" x14ac:dyDescent="0.25">
      <c r="B11" s="41"/>
      <c r="I11" s="288"/>
      <c r="J11" s="288"/>
      <c r="K11" s="288"/>
      <c r="L11" s="288"/>
      <c r="M11" s="288"/>
      <c r="N11" s="288"/>
      <c r="O11" s="522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  <c r="EF11" s="288"/>
      <c r="EG11" s="288"/>
      <c r="EH11" s="288"/>
      <c r="EI11" s="288"/>
      <c r="EJ11" s="288"/>
      <c r="EK11" s="288"/>
      <c r="EL11" s="288"/>
      <c r="EM11" s="288"/>
      <c r="EN11" s="288"/>
      <c r="EO11" s="288"/>
      <c r="EP11" s="288"/>
      <c r="EQ11" s="288"/>
      <c r="ER11" s="288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8"/>
      <c r="FL11" s="288"/>
      <c r="FM11" s="288"/>
      <c r="FN11" s="288"/>
      <c r="FO11" s="288"/>
      <c r="FP11" s="288"/>
      <c r="FQ11" s="288"/>
      <c r="FR11" s="288"/>
      <c r="FS11" s="288"/>
      <c r="FT11" s="288"/>
      <c r="FU11" s="288"/>
      <c r="FV11" s="288"/>
      <c r="FW11" s="288"/>
      <c r="FX11" s="288"/>
      <c r="FY11" s="288"/>
      <c r="FZ11" s="288"/>
      <c r="GA11" s="288"/>
      <c r="GB11" s="288"/>
      <c r="GC11" s="288"/>
      <c r="GD11" s="288"/>
      <c r="GE11" s="288"/>
      <c r="GF11" s="288"/>
      <c r="GG11" s="288"/>
      <c r="GH11" s="288"/>
      <c r="GI11" s="288"/>
      <c r="GJ11" s="288"/>
      <c r="GK11" s="288"/>
      <c r="GL11" s="288"/>
      <c r="GM11" s="288"/>
      <c r="GN11" s="288"/>
      <c r="GO11" s="288"/>
      <c r="GP11" s="288"/>
      <c r="GQ11" s="288"/>
      <c r="GR11" s="288"/>
      <c r="GS11" s="288"/>
      <c r="GT11" s="288"/>
      <c r="GU11" s="288"/>
      <c r="GV11" s="288"/>
      <c r="GW11" s="288"/>
      <c r="GX11" s="288"/>
      <c r="GY11" s="288"/>
      <c r="GZ11" s="288"/>
      <c r="HA11" s="288"/>
      <c r="HB11" s="288"/>
      <c r="HC11" s="288"/>
      <c r="HD11" s="288"/>
      <c r="HE11" s="288"/>
      <c r="HF11" s="288"/>
      <c r="HG11" s="288"/>
      <c r="HH11" s="288"/>
      <c r="HI11" s="288"/>
      <c r="HJ11" s="288"/>
      <c r="HK11" s="288"/>
      <c r="HL11" s="288"/>
      <c r="HM11" s="288"/>
      <c r="HN11" s="288"/>
      <c r="HO11" s="288"/>
      <c r="HP11" s="288"/>
      <c r="HQ11" s="288"/>
      <c r="HR11" s="288"/>
      <c r="HS11" s="288"/>
      <c r="HT11" s="288"/>
      <c r="HU11" s="288"/>
      <c r="HV11" s="288"/>
      <c r="HW11" s="288"/>
      <c r="HX11" s="288"/>
      <c r="HY11" s="288"/>
      <c r="HZ11" s="288"/>
      <c r="IA11" s="288"/>
      <c r="IB11" s="288"/>
      <c r="IC11" s="288"/>
      <c r="ID11" s="288"/>
      <c r="IE11" s="288"/>
      <c r="IF11" s="288"/>
      <c r="IG11" s="288"/>
      <c r="IH11" s="288"/>
      <c r="II11" s="288"/>
      <c r="IJ11" s="288"/>
      <c r="IK11" s="288"/>
      <c r="IL11" s="288"/>
      <c r="IM11" s="288"/>
      <c r="IN11" s="288"/>
      <c r="IO11" s="288"/>
      <c r="IP11" s="288"/>
      <c r="IQ11" s="288"/>
      <c r="IR11" s="288"/>
      <c r="IS11" s="288"/>
      <c r="IT11" s="288"/>
    </row>
    <row r="12" spans="1:254" ht="13.8" x14ac:dyDescent="0.3">
      <c r="A12" s="43"/>
      <c r="B12" s="272"/>
      <c r="C12" s="55"/>
      <c r="D12" s="40"/>
      <c r="E12" s="21"/>
      <c r="F12" s="2"/>
      <c r="G12" s="66"/>
      <c r="H12" s="3"/>
    </row>
    <row r="13" spans="1:254" ht="16.5" customHeight="1" thickBot="1" x14ac:dyDescent="0.35">
      <c r="A13" s="39"/>
      <c r="B13" s="273" t="s">
        <v>147</v>
      </c>
      <c r="C13" s="71"/>
      <c r="D13" s="520"/>
      <c r="E13" s="72"/>
      <c r="F13" s="73"/>
      <c r="G13" s="74"/>
      <c r="H13" s="3"/>
      <c r="J13" s="290"/>
      <c r="K13" s="287"/>
    </row>
    <row r="14" spans="1:254" ht="35.25" customHeight="1" thickBot="1" x14ac:dyDescent="0.35">
      <c r="A14" s="44" t="s">
        <v>148</v>
      </c>
      <c r="B14" s="382" t="s">
        <v>237</v>
      </c>
      <c r="C14" s="478" t="s">
        <v>304</v>
      </c>
      <c r="D14" s="478" t="s">
        <v>169</v>
      </c>
      <c r="E14" s="479" t="s">
        <v>305</v>
      </c>
      <c r="F14" s="478" t="s">
        <v>169</v>
      </c>
      <c r="G14" s="479" t="s">
        <v>306</v>
      </c>
      <c r="H14" s="478" t="s">
        <v>169</v>
      </c>
      <c r="I14" s="479" t="s">
        <v>307</v>
      </c>
      <c r="J14" s="478" t="s">
        <v>169</v>
      </c>
      <c r="K14" s="478" t="s">
        <v>236</v>
      </c>
      <c r="L14" s="478" t="s">
        <v>167</v>
      </c>
      <c r="M14" s="478" t="s">
        <v>138</v>
      </c>
      <c r="N14" s="478" t="s">
        <v>168</v>
      </c>
      <c r="O14" s="523" t="s">
        <v>436</v>
      </c>
    </row>
    <row r="15" spans="1:254" ht="13.8" x14ac:dyDescent="0.25">
      <c r="A15" s="383" t="s">
        <v>149</v>
      </c>
      <c r="B15" s="373" t="s">
        <v>204</v>
      </c>
      <c r="C15" s="355">
        <f>ROUNDDOWN('7990NTP-NP'!$J$10-('7990NTP-NP'!$J$10*0.5),2)</f>
        <v>0</v>
      </c>
      <c r="D15" s="67">
        <f>'7990NTP-NP'!$C$10</f>
        <v>0</v>
      </c>
      <c r="E15" s="355">
        <f>ROUNDDOWN('7990NTP-NP'!$K$10-('7990NTP-NP'!$K$10*0.5),2)</f>
        <v>0</v>
      </c>
      <c r="F15" s="67">
        <f>'7990NTP-NP'!$D$10</f>
        <v>0</v>
      </c>
      <c r="G15" s="355">
        <f>ROUNDDOWN('7990NTP-NP'!$L$10-('7990NTP-NP'!$L$10*0.5),2)</f>
        <v>0</v>
      </c>
      <c r="H15" s="67">
        <f>'7990NTP-NP'!$E$10</f>
        <v>0</v>
      </c>
      <c r="I15" s="355">
        <f>ROUNDDOWN('7990NTP-NP'!$M$10-('7990NTP-NP'!$M$10*0.5),2)</f>
        <v>0</v>
      </c>
      <c r="J15" s="67">
        <f>'7990NTP-NP'!$F$10</f>
        <v>0</v>
      </c>
      <c r="K15" s="355">
        <f>ROUNDDOWN('7990NTP-NP'!$N$10-('7990NTP-NP'!$N$10*0.5),2)</f>
        <v>0</v>
      </c>
      <c r="L15" s="67">
        <f>'7990NTP-NP'!$G$10</f>
        <v>0</v>
      </c>
      <c r="M15" s="355">
        <f>ROUNDDOWN('7990NTP-NP'!$O$10-('7990NTP-NP'!$O$10*0.5),2)</f>
        <v>0</v>
      </c>
      <c r="N15" s="67">
        <f>'7990NTP-NP'!$H$10</f>
        <v>0</v>
      </c>
      <c r="O15" s="524">
        <f>IF(C15+E15+G15+I15+K15+M15&gt;0,C15+E15+G15+I15+K15+M15,0)</f>
        <v>0</v>
      </c>
    </row>
    <row r="16" spans="1:254" ht="13.8" x14ac:dyDescent="0.25">
      <c r="A16" s="384" t="s">
        <v>150</v>
      </c>
      <c r="B16" s="365" t="s">
        <v>205</v>
      </c>
      <c r="C16" s="356">
        <f>ROUNDUP('7990NTP-NP'!$J$10*0.5,2)</f>
        <v>0</v>
      </c>
      <c r="D16" s="297"/>
      <c r="E16" s="356">
        <f>ROUNDUP('7990NTP-NP'!$K$10*0.5,2)</f>
        <v>0</v>
      </c>
      <c r="F16" s="297"/>
      <c r="G16" s="356">
        <f>ROUNDUP('7990NTP-NP'!$L$10*0.5,2)</f>
        <v>0</v>
      </c>
      <c r="H16" s="297"/>
      <c r="I16" s="356">
        <f>ROUNDUP('7990NTP-NP'!$M$10*0.5,2)</f>
        <v>0</v>
      </c>
      <c r="J16" s="297"/>
      <c r="K16" s="356">
        <f>ROUNDUP('7990NTP-NP'!$N$10*0.5,2)</f>
        <v>0</v>
      </c>
      <c r="L16" s="297"/>
      <c r="M16" s="356">
        <f>ROUNDUP('7990NTP-NP'!$O$10*0.5,2)</f>
        <v>0</v>
      </c>
      <c r="N16" s="297"/>
      <c r="O16" s="524">
        <f t="shared" ref="O16:O79" si="0">IF(C16+E16+G16+I16+K16+M16&gt;0,C16+E16+G16+I16+K16+M16,0)</f>
        <v>0</v>
      </c>
    </row>
    <row r="17" spans="1:15" ht="13.8" x14ac:dyDescent="0.25">
      <c r="A17" s="385"/>
      <c r="B17" s="367"/>
      <c r="C17" s="386"/>
      <c r="D17" s="387"/>
      <c r="E17" s="386"/>
      <c r="F17" s="387"/>
      <c r="G17" s="386"/>
      <c r="H17" s="387"/>
      <c r="I17" s="386"/>
      <c r="J17" s="387"/>
      <c r="K17" s="386"/>
      <c r="L17" s="387"/>
      <c r="M17" s="386"/>
      <c r="N17" s="387"/>
      <c r="O17" s="524">
        <f t="shared" si="0"/>
        <v>0</v>
      </c>
    </row>
    <row r="18" spans="1:15" ht="13.8" x14ac:dyDescent="0.25">
      <c r="A18" s="384" t="s">
        <v>151</v>
      </c>
      <c r="B18" s="365" t="s">
        <v>206</v>
      </c>
      <c r="C18" s="356">
        <f>SUM('7990NTP-NP'!$J$12*1)</f>
        <v>0</v>
      </c>
      <c r="D18" s="69">
        <f>'7990NTP-NP'!$C$12</f>
        <v>0</v>
      </c>
      <c r="E18" s="356">
        <f>SUM('7990NTP-NP'!$K$12*1)</f>
        <v>0</v>
      </c>
      <c r="F18" s="69">
        <f>'7990NTP-NP'!$D$12</f>
        <v>0</v>
      </c>
      <c r="G18" s="356">
        <f>SUM('7990NTP-NP'!$L$12*1)</f>
        <v>0</v>
      </c>
      <c r="H18" s="69">
        <f>'7990NTP-NP'!$E$12</f>
        <v>0</v>
      </c>
      <c r="I18" s="356">
        <f>SUM('7990NTP-NP'!$M$12*1)</f>
        <v>0</v>
      </c>
      <c r="J18" s="69">
        <f>'7990NTP-NP'!$F$12</f>
        <v>0</v>
      </c>
      <c r="K18" s="356">
        <f>SUM('7990NTP-NP'!$N$12*1)</f>
        <v>0</v>
      </c>
      <c r="L18" s="69">
        <f>'7990NTP-NP'!$G$12</f>
        <v>0</v>
      </c>
      <c r="M18" s="356">
        <f>SUM('7990NTP-NP'!$O$12*1)</f>
        <v>0</v>
      </c>
      <c r="N18" s="69">
        <f>'7990NTP-NP'!$H$12</f>
        <v>0</v>
      </c>
      <c r="O18" s="524">
        <f t="shared" si="0"/>
        <v>0</v>
      </c>
    </row>
    <row r="19" spans="1:15" ht="13.8" x14ac:dyDescent="0.25">
      <c r="A19" s="388"/>
      <c r="B19" s="367"/>
      <c r="C19" s="386"/>
      <c r="D19" s="387"/>
      <c r="E19" s="386"/>
      <c r="F19" s="387"/>
      <c r="G19" s="386"/>
      <c r="H19" s="387"/>
      <c r="I19" s="386"/>
      <c r="J19" s="387"/>
      <c r="K19" s="386"/>
      <c r="L19" s="387"/>
      <c r="M19" s="386"/>
      <c r="N19" s="387"/>
      <c r="O19" s="524">
        <f t="shared" si="0"/>
        <v>0</v>
      </c>
    </row>
    <row r="20" spans="1:15" ht="13.8" x14ac:dyDescent="0.25">
      <c r="A20" s="384" t="s">
        <v>152</v>
      </c>
      <c r="B20" s="365" t="s">
        <v>189</v>
      </c>
      <c r="C20" s="356">
        <f>ROUNDDOWN('7990NTP-NP'!$J$13-('7990NTP-NP'!$J$13*0.35),2)</f>
        <v>0</v>
      </c>
      <c r="D20" s="69">
        <f>'7990NTP-NP'!$C$13</f>
        <v>0</v>
      </c>
      <c r="E20" s="356">
        <f>ROUNDDOWN('7990NTP-NP'!$K$13-('7990NTP-NP'!$K$13*0.35),2)</f>
        <v>0</v>
      </c>
      <c r="F20" s="69">
        <f>'7990NTP-NP'!$D$13</f>
        <v>0</v>
      </c>
      <c r="G20" s="356">
        <f>ROUNDDOWN('7990NTP-NP'!$L$13-('7990NTP-NP'!$L$13*0.35),2)</f>
        <v>0</v>
      </c>
      <c r="H20" s="69">
        <f>'7990NTP-NP'!$E$13</f>
        <v>0</v>
      </c>
      <c r="I20" s="356">
        <f>ROUNDDOWN('7990NTP-NP'!$M$13-('7990NTP-NP'!$M$13*0.35),2)</f>
        <v>0</v>
      </c>
      <c r="J20" s="69">
        <f>'7990NTP-NP'!$F$13</f>
        <v>0</v>
      </c>
      <c r="K20" s="356">
        <f>ROUNDDOWN('7990NTP-NP'!$N$13-('7990NTP-NP'!$N$13*0.35),2)</f>
        <v>0</v>
      </c>
      <c r="L20" s="69">
        <f>'7990NTP-NP'!$G$13</f>
        <v>0</v>
      </c>
      <c r="M20" s="356">
        <f>ROUNDDOWN('7990NTP-NP'!$O$13-('7990NTP-NP'!$O$13*0.35),2)</f>
        <v>0</v>
      </c>
      <c r="N20" s="69">
        <f>'7990NTP-NP'!$H$13</f>
        <v>0</v>
      </c>
      <c r="O20" s="524">
        <f t="shared" si="0"/>
        <v>0</v>
      </c>
    </row>
    <row r="21" spans="1:15" ht="13.8" x14ac:dyDescent="0.25">
      <c r="A21" s="384" t="s">
        <v>153</v>
      </c>
      <c r="B21" s="374" t="s">
        <v>238</v>
      </c>
      <c r="C21" s="357">
        <f>ROUNDUP('7990NTP-NP'!$J$13*0.35,2)</f>
        <v>0</v>
      </c>
      <c r="D21" s="70"/>
      <c r="E21" s="357">
        <f>ROUNDUP('7990NTP-NP'!$K$13*0.35,2)</f>
        <v>0</v>
      </c>
      <c r="F21" s="70"/>
      <c r="G21" s="357">
        <f>ROUNDUP('7990NTP-NP'!$L$13*0.35,2)</f>
        <v>0</v>
      </c>
      <c r="H21" s="70"/>
      <c r="I21" s="357">
        <f>ROUNDUP('7990NTP-NP'!$M$13*0.35,2)</f>
        <v>0</v>
      </c>
      <c r="J21" s="70"/>
      <c r="K21" s="357">
        <f>ROUNDUP('7990NTP-NP'!$N$13*0.35,2)</f>
        <v>0</v>
      </c>
      <c r="L21" s="70"/>
      <c r="M21" s="357">
        <f>ROUNDUP('7990NTP-NP'!$O$13*0.35,2)</f>
        <v>0</v>
      </c>
      <c r="N21" s="70"/>
      <c r="O21" s="524">
        <f t="shared" si="0"/>
        <v>0</v>
      </c>
    </row>
    <row r="22" spans="1:15" ht="13.8" x14ac:dyDescent="0.25">
      <c r="A22" s="385"/>
      <c r="B22" s="367"/>
      <c r="C22" s="386"/>
      <c r="D22" s="387"/>
      <c r="E22" s="386"/>
      <c r="F22" s="387"/>
      <c r="G22" s="386"/>
      <c r="H22" s="387"/>
      <c r="I22" s="386"/>
      <c r="J22" s="387"/>
      <c r="K22" s="386"/>
      <c r="L22" s="387"/>
      <c r="M22" s="386"/>
      <c r="N22" s="387"/>
      <c r="O22" s="524">
        <f t="shared" si="0"/>
        <v>0</v>
      </c>
    </row>
    <row r="23" spans="1:15" ht="13.8" x14ac:dyDescent="0.25">
      <c r="A23" s="384" t="s">
        <v>154</v>
      </c>
      <c r="B23" s="375" t="s">
        <v>190</v>
      </c>
      <c r="C23" s="356">
        <f>ROUNDDOWN('7990NTP-NP'!$J$14-('7990NTP-NP'!$J$14*0.35),2)</f>
        <v>0</v>
      </c>
      <c r="D23" s="69">
        <f>'7990NTP-NP'!$C$14</f>
        <v>0</v>
      </c>
      <c r="E23" s="356">
        <f>ROUNDDOWN('7990NTP-NP'!$K$14-('7990NTP-NP'!$K$14*0.35),2)</f>
        <v>0</v>
      </c>
      <c r="F23" s="69">
        <f>'7990NTP-NP'!$D$14</f>
        <v>0</v>
      </c>
      <c r="G23" s="356">
        <f>ROUNDDOWN('7990NTP-NP'!$L$14-('7990NTP-NP'!$L$14*0.35),2)</f>
        <v>0</v>
      </c>
      <c r="H23" s="69">
        <f>'7990NTP-NP'!$E$14</f>
        <v>0</v>
      </c>
      <c r="I23" s="356">
        <f>ROUNDDOWN('7990NTP-NP'!$M$14-('7990NTP-NP'!$M$14*0.35),2)</f>
        <v>0</v>
      </c>
      <c r="J23" s="69">
        <f>'7990NTP-NP'!$F$14</f>
        <v>0</v>
      </c>
      <c r="K23" s="356">
        <f>ROUNDDOWN('7990NTP-NP'!$N$14-('7990NTP-NP'!$N$14*0.35),2)</f>
        <v>0</v>
      </c>
      <c r="L23" s="69">
        <f>'7990NTP-NP'!$G$14</f>
        <v>0</v>
      </c>
      <c r="M23" s="356">
        <f>ROUNDDOWN('7990NTP-NP'!$O$14-('7990NTP-NP'!$O$14*0.35),2)</f>
        <v>0</v>
      </c>
      <c r="N23" s="69">
        <f>'7990NTP-NP'!$H$14</f>
        <v>0</v>
      </c>
      <c r="O23" s="524">
        <f t="shared" si="0"/>
        <v>0</v>
      </c>
    </row>
    <row r="24" spans="1:15" ht="13.8" x14ac:dyDescent="0.25">
      <c r="A24" s="384" t="s">
        <v>155</v>
      </c>
      <c r="B24" s="374" t="s">
        <v>242</v>
      </c>
      <c r="C24" s="357">
        <f>ROUNDUP('7990NTP-NP'!$J$14*0.35,2)</f>
        <v>0</v>
      </c>
      <c r="D24" s="70"/>
      <c r="E24" s="357">
        <f>ROUNDUP('7990NTP-NP'!$K$14*0.35,2)</f>
        <v>0</v>
      </c>
      <c r="F24" s="70"/>
      <c r="G24" s="357">
        <f>ROUNDUP('7990NTP-NP'!$L$14*0.35,2)</f>
        <v>0</v>
      </c>
      <c r="H24" s="70"/>
      <c r="I24" s="357">
        <f>ROUNDUP('7990NTP-NP'!$M$14*0.35,2)</f>
        <v>0</v>
      </c>
      <c r="J24" s="70"/>
      <c r="K24" s="357">
        <f>ROUNDUP('7990NTP-NP'!$N$14*0.35,2)</f>
        <v>0</v>
      </c>
      <c r="L24" s="70"/>
      <c r="M24" s="357">
        <f>ROUNDUP('7990NTP-NP'!$O$14*0.35,2)</f>
        <v>0</v>
      </c>
      <c r="N24" s="70"/>
      <c r="O24" s="524">
        <f t="shared" si="0"/>
        <v>0</v>
      </c>
    </row>
    <row r="25" spans="1:15" ht="13.8" x14ac:dyDescent="0.25">
      <c r="A25" s="388"/>
      <c r="B25" s="367"/>
      <c r="C25" s="386"/>
      <c r="D25" s="387"/>
      <c r="E25" s="386"/>
      <c r="F25" s="387"/>
      <c r="G25" s="386"/>
      <c r="H25" s="387"/>
      <c r="I25" s="386"/>
      <c r="J25" s="387"/>
      <c r="K25" s="386"/>
      <c r="L25" s="387"/>
      <c r="M25" s="386"/>
      <c r="N25" s="387"/>
      <c r="O25" s="524">
        <f t="shared" si="0"/>
        <v>0</v>
      </c>
    </row>
    <row r="26" spans="1:15" ht="13.8" x14ac:dyDescent="0.25">
      <c r="A26" s="384" t="s">
        <v>325</v>
      </c>
      <c r="B26" s="365" t="s">
        <v>321</v>
      </c>
      <c r="C26" s="356">
        <f>ROUNDDOWN('7990NTP-NP'!$J$16-('7990NTP-NP'!$J$16*0.12),2)</f>
        <v>0</v>
      </c>
      <c r="D26" s="69">
        <f>'7990NTP-NP'!$C$16</f>
        <v>0</v>
      </c>
      <c r="E26" s="356">
        <f>ROUNDDOWN('7990NTP-NP'!$K$16-('7990NTP-NP'!$K$16*0.12),2)</f>
        <v>0</v>
      </c>
      <c r="F26" s="69">
        <f>'7990NTP-NP'!$D$16</f>
        <v>0</v>
      </c>
      <c r="G26" s="356">
        <f>ROUNDDOWN('7990NTP-NP'!$L$16-('7990NTP-NP'!$L$16*0.12),2)</f>
        <v>0</v>
      </c>
      <c r="H26" s="69">
        <f>'7990NTP-NP'!$E$16</f>
        <v>0</v>
      </c>
      <c r="I26" s="356">
        <f>ROUNDDOWN('7990NTP-NP'!$M$16-('7990NTP-NP'!$M$16*0.12),2)</f>
        <v>0</v>
      </c>
      <c r="J26" s="69">
        <f>'7990NTP-NP'!$F$16</f>
        <v>0</v>
      </c>
      <c r="K26" s="356">
        <f>ROUNDDOWN('7990NTP-NP'!$N$16-('7990NTP-NP'!$N$16*0.12),2)</f>
        <v>0</v>
      </c>
      <c r="L26" s="69">
        <f>'7990NTP-NP'!$G$16</f>
        <v>0</v>
      </c>
      <c r="M26" s="356">
        <f>ROUNDDOWN('7990NTP-NP'!$O$16-('7990NTP-NP'!$O$16*0.12),2)</f>
        <v>0</v>
      </c>
      <c r="N26" s="69">
        <f>'7990NTP-NP'!$H$16</f>
        <v>0</v>
      </c>
      <c r="O26" s="524">
        <f t="shared" si="0"/>
        <v>0</v>
      </c>
    </row>
    <row r="27" spans="1:15" ht="13.8" x14ac:dyDescent="0.25">
      <c r="A27" s="384" t="s">
        <v>326</v>
      </c>
      <c r="B27" s="374" t="s">
        <v>327</v>
      </c>
      <c r="C27" s="357">
        <f>ROUNDUP('7990NTP-NP'!$J$16*0.12,2)</f>
        <v>0</v>
      </c>
      <c r="D27" s="70"/>
      <c r="E27" s="357">
        <f>ROUNDUP('7990NTP-NP'!$K$16*0.12,2)</f>
        <v>0</v>
      </c>
      <c r="F27" s="70"/>
      <c r="G27" s="357">
        <f>ROUNDUP('7990NTP-NP'!$L$16*0.12,2)</f>
        <v>0</v>
      </c>
      <c r="H27" s="70"/>
      <c r="I27" s="357">
        <f>ROUNDUP('7990NTP-NP'!$M$16*0.12,2)</f>
        <v>0</v>
      </c>
      <c r="J27" s="70"/>
      <c r="K27" s="357">
        <f>ROUNDUP('7990NTP-NP'!$N$16*0.12,2)</f>
        <v>0</v>
      </c>
      <c r="L27" s="70"/>
      <c r="M27" s="357">
        <f>ROUNDUP('7990NTP-NP'!$O$16*0.12,2)</f>
        <v>0</v>
      </c>
      <c r="N27" s="70"/>
      <c r="O27" s="524">
        <f t="shared" si="0"/>
        <v>0</v>
      </c>
    </row>
    <row r="28" spans="1:15" ht="13.8" x14ac:dyDescent="0.25">
      <c r="A28" s="388"/>
      <c r="B28" s="367"/>
      <c r="C28" s="386"/>
      <c r="D28" s="387"/>
      <c r="E28" s="386"/>
      <c r="F28" s="387"/>
      <c r="G28" s="386"/>
      <c r="H28" s="387"/>
      <c r="I28" s="386"/>
      <c r="J28" s="387"/>
      <c r="K28" s="386"/>
      <c r="L28" s="387"/>
      <c r="M28" s="386"/>
      <c r="N28" s="387"/>
      <c r="O28" s="524">
        <f t="shared" si="0"/>
        <v>0</v>
      </c>
    </row>
    <row r="29" spans="1:15" ht="13.8" x14ac:dyDescent="0.25">
      <c r="A29" s="384" t="s">
        <v>156</v>
      </c>
      <c r="B29" s="365" t="s">
        <v>215</v>
      </c>
      <c r="C29" s="356">
        <f>ROUNDDOWN('7990NTP-NP'!$J$17-('7990NTP-NP'!$J$17*0.5),2)</f>
        <v>0</v>
      </c>
      <c r="D29" s="69">
        <f>'7990NTP-NP'!$C$17</f>
        <v>0</v>
      </c>
      <c r="E29" s="356">
        <f>ROUNDDOWN('7990NTP-NP'!$K$17-('7990NTP-NP'!$K$17*0.5),2)</f>
        <v>0</v>
      </c>
      <c r="F29" s="69">
        <f>'7990NTP-NP'!$D$17</f>
        <v>0</v>
      </c>
      <c r="G29" s="356">
        <f>ROUNDDOWN('7990NTP-NP'!$L$17-('7990NTP-NP'!$L$17*0.5),2)</f>
        <v>0</v>
      </c>
      <c r="H29" s="69">
        <f>'7990NTP-NP'!$E$17</f>
        <v>0</v>
      </c>
      <c r="I29" s="356">
        <f>ROUNDDOWN('7990NTP-NP'!$M$17-('7990NTP-NP'!$M$17*0.5),2)</f>
        <v>0</v>
      </c>
      <c r="J29" s="69">
        <f>'7990NTP-NP'!$F$17</f>
        <v>0</v>
      </c>
      <c r="K29" s="356">
        <f>ROUNDDOWN('7990NTP-NP'!$N$17-('7990NTP-NP'!$N$17*0.5),2)</f>
        <v>0</v>
      </c>
      <c r="L29" s="69">
        <f>'7990NTP-NP'!$G$17</f>
        <v>0</v>
      </c>
      <c r="M29" s="356">
        <f>ROUNDDOWN('7990NTP-NP'!$O$17-('7990NTP-NP'!$O$17*0.5),2)</f>
        <v>0</v>
      </c>
      <c r="N29" s="69">
        <f>'7990NTP-NP'!$H$17</f>
        <v>0</v>
      </c>
      <c r="O29" s="524">
        <f t="shared" si="0"/>
        <v>0</v>
      </c>
    </row>
    <row r="30" spans="1:15" ht="13.8" x14ac:dyDescent="0.25">
      <c r="A30" s="384" t="s">
        <v>157</v>
      </c>
      <c r="B30" s="374" t="s">
        <v>239</v>
      </c>
      <c r="C30" s="357">
        <f>ROUNDUP('7990NTP-NP'!$J$17*0.5,2)</f>
        <v>0</v>
      </c>
      <c r="D30" s="70"/>
      <c r="E30" s="357">
        <f>ROUNDUP('7990NTP-NP'!$K$17*0.5,2)</f>
        <v>0</v>
      </c>
      <c r="F30" s="70"/>
      <c r="G30" s="357">
        <f>ROUNDUP('7990NTP-NP'!$L$17*0.5,2)</f>
        <v>0</v>
      </c>
      <c r="H30" s="70"/>
      <c r="I30" s="357">
        <f>ROUNDUP('7990NTP-NP'!$M$17*0.5,2)</f>
        <v>0</v>
      </c>
      <c r="J30" s="70"/>
      <c r="K30" s="357">
        <f>ROUNDUP('7990NTP-NP'!$N$17*0.5,2)</f>
        <v>0</v>
      </c>
      <c r="L30" s="70"/>
      <c r="M30" s="357">
        <f>ROUNDUP('7990NTP-NP'!$O$17*0.5,2)</f>
        <v>0</v>
      </c>
      <c r="N30" s="70"/>
      <c r="O30" s="524">
        <f t="shared" si="0"/>
        <v>0</v>
      </c>
    </row>
    <row r="31" spans="1:15" ht="13.8" x14ac:dyDescent="0.25">
      <c r="A31" s="385"/>
      <c r="B31" s="367"/>
      <c r="C31" s="386"/>
      <c r="D31" s="387"/>
      <c r="E31" s="386"/>
      <c r="F31" s="387"/>
      <c r="G31" s="386"/>
      <c r="H31" s="387"/>
      <c r="I31" s="386"/>
      <c r="J31" s="387"/>
      <c r="K31" s="386"/>
      <c r="L31" s="387"/>
      <c r="M31" s="386"/>
      <c r="N31" s="387"/>
      <c r="O31" s="524">
        <f t="shared" si="0"/>
        <v>0</v>
      </c>
    </row>
    <row r="32" spans="1:15" ht="13.8" x14ac:dyDescent="0.25">
      <c r="A32" s="384" t="s">
        <v>158</v>
      </c>
      <c r="B32" s="365" t="s">
        <v>211</v>
      </c>
      <c r="C32" s="356">
        <f>ROUNDDOWN('7990NTP-NP'!$J$18-('7990NTP-NP'!$J$18*0.5),2)</f>
        <v>0</v>
      </c>
      <c r="D32" s="69">
        <f>'7990NTP-NP'!$C$18</f>
        <v>0</v>
      </c>
      <c r="E32" s="356">
        <f>ROUNDDOWN('7990NTP-NP'!$K$18-('7990NTP-NP'!$K$18*0.5),2)</f>
        <v>0</v>
      </c>
      <c r="F32" s="69">
        <f>'7990NTP-NP'!$D$18</f>
        <v>0</v>
      </c>
      <c r="G32" s="356">
        <f>ROUNDDOWN('7990NTP-NP'!$L$18-('7990NTP-NP'!$L$18*0.5),2)</f>
        <v>0</v>
      </c>
      <c r="H32" s="69">
        <f>'7990NTP-NP'!$E$18</f>
        <v>0</v>
      </c>
      <c r="I32" s="356">
        <f>ROUNDDOWN('7990NTP-NP'!$M$18-('7990NTP-NP'!$M$18*0.5),2)</f>
        <v>0</v>
      </c>
      <c r="J32" s="69">
        <f>'7990NTP-NP'!$F$18</f>
        <v>0</v>
      </c>
      <c r="K32" s="356">
        <f>ROUNDDOWN('7990NTP-NP'!$N$18-('7990NTP-NP'!$N$18*0.5),2)</f>
        <v>0</v>
      </c>
      <c r="L32" s="69">
        <f>'7990NTP-NP'!$G$18</f>
        <v>0</v>
      </c>
      <c r="M32" s="356">
        <f>ROUNDDOWN('7990NTP-NP'!$O$18-('7990NTP-NP'!$O$18*0.5),2)</f>
        <v>0</v>
      </c>
      <c r="N32" s="69">
        <f>'7990NTP-NP'!$H$18</f>
        <v>0</v>
      </c>
      <c r="O32" s="524">
        <f t="shared" si="0"/>
        <v>0</v>
      </c>
    </row>
    <row r="33" spans="1:254" ht="13.8" x14ac:dyDescent="0.25">
      <c r="A33" s="384" t="s">
        <v>159</v>
      </c>
      <c r="B33" s="374" t="s">
        <v>358</v>
      </c>
      <c r="C33" s="356">
        <f>ROUNDUP('7990NTP-NP'!$J$18*0.5,2)</f>
        <v>0</v>
      </c>
      <c r="D33" s="70"/>
      <c r="E33" s="356">
        <f>ROUNDUP('7990NTP-NP'!$K$18*0.5,2)</f>
        <v>0</v>
      </c>
      <c r="F33" s="70"/>
      <c r="G33" s="356">
        <f>ROUNDUP('7990NTP-NP'!$L$18*0.5,2)</f>
        <v>0</v>
      </c>
      <c r="H33" s="70"/>
      <c r="I33" s="356">
        <f>ROUNDUP('7990NTP-NP'!$M$18*0.5,2)</f>
        <v>0</v>
      </c>
      <c r="J33" s="70"/>
      <c r="K33" s="356">
        <f>ROUNDUP('7990NTP-NP'!$N$18*0.5,2)</f>
        <v>0</v>
      </c>
      <c r="L33" s="70"/>
      <c r="M33" s="356">
        <f>ROUNDUP('7990NTP-NP'!$O$18*0.5,2)</f>
        <v>0</v>
      </c>
      <c r="N33" s="70"/>
      <c r="O33" s="524">
        <f t="shared" si="0"/>
        <v>0</v>
      </c>
    </row>
    <row r="34" spans="1:254" ht="13.8" x14ac:dyDescent="0.25">
      <c r="A34" s="385"/>
      <c r="B34" s="367"/>
      <c r="C34" s="386"/>
      <c r="D34" s="387"/>
      <c r="E34" s="386"/>
      <c r="F34" s="387"/>
      <c r="G34" s="386"/>
      <c r="H34" s="387"/>
      <c r="I34" s="386"/>
      <c r="J34" s="387"/>
      <c r="K34" s="386"/>
      <c r="L34" s="387"/>
      <c r="M34" s="386"/>
      <c r="N34" s="387"/>
      <c r="O34" s="524">
        <f t="shared" si="0"/>
        <v>0</v>
      </c>
    </row>
    <row r="35" spans="1:254" ht="16.2" customHeight="1" x14ac:dyDescent="0.25">
      <c r="A35" s="384" t="s">
        <v>359</v>
      </c>
      <c r="B35" s="365" t="s">
        <v>212</v>
      </c>
      <c r="C35" s="356">
        <f>ROUNDDOWN('7990NTP-NP'!$J$19-('7990NTP-NP'!$J$19*0.5),2)</f>
        <v>0</v>
      </c>
      <c r="D35" s="69">
        <f>'7990NTP-NP'!$C$19</f>
        <v>0</v>
      </c>
      <c r="E35" s="356">
        <f>ROUNDDOWN('7990NTP-NP'!$K$19-('7990NTP-NP'!$K$19*0.5),2)</f>
        <v>0</v>
      </c>
      <c r="F35" s="69">
        <f>'7990NTP-NP'!$D$19</f>
        <v>0</v>
      </c>
      <c r="G35" s="356">
        <f>ROUNDDOWN('7990NTP-NP'!$L$19-('7990NTP-NP'!$L$19*0.5),2)</f>
        <v>0</v>
      </c>
      <c r="H35" s="69">
        <f>'7990NTP-NP'!$E$19</f>
        <v>0</v>
      </c>
      <c r="I35" s="356">
        <f>ROUNDDOWN('7990NTP-NP'!$M$19-('7990NTP-NP'!$M$19*0.5),2)</f>
        <v>0</v>
      </c>
      <c r="J35" s="69">
        <f>'7990NTP-NP'!$F$19</f>
        <v>0</v>
      </c>
      <c r="K35" s="356">
        <f>ROUNDDOWN('7990NTP-NP'!$N$19-('7990NTP-NP'!$N$19*0.5),2)</f>
        <v>0</v>
      </c>
      <c r="L35" s="69">
        <f>'7990NTP-NP'!$G$19</f>
        <v>0</v>
      </c>
      <c r="M35" s="356">
        <f>ROUNDDOWN('7990NTP-NP'!$O$19-('7990NTP-NP'!$O$19*0.5),2)</f>
        <v>0</v>
      </c>
      <c r="N35" s="69">
        <f>'7990NTP-NP'!$H$19</f>
        <v>0</v>
      </c>
      <c r="O35" s="524">
        <f t="shared" si="0"/>
        <v>0</v>
      </c>
    </row>
    <row r="36" spans="1:254" ht="13.8" x14ac:dyDescent="0.25">
      <c r="A36" s="384" t="s">
        <v>360</v>
      </c>
      <c r="B36" s="374" t="s">
        <v>354</v>
      </c>
      <c r="C36" s="357">
        <f>ROUNDUP('7990NTP-NP'!$J$19*0.5,2)</f>
        <v>0</v>
      </c>
      <c r="D36" s="70"/>
      <c r="E36" s="357">
        <f>ROUNDUP('7990NTP-NP'!$K$19*0.5,2)</f>
        <v>0</v>
      </c>
      <c r="F36" s="70"/>
      <c r="G36" s="357">
        <f>ROUNDUP('7990NTP-NP'!$L$19*0.5,2)</f>
        <v>0</v>
      </c>
      <c r="H36" s="70"/>
      <c r="I36" s="357">
        <f>ROUNDUP('7990NTP-NP'!$M$19*0.5,2)</f>
        <v>0</v>
      </c>
      <c r="J36" s="70"/>
      <c r="K36" s="357">
        <f>ROUNDUP('7990NTP-NP'!$N$19*0.5,2)</f>
        <v>0</v>
      </c>
      <c r="L36" s="70"/>
      <c r="M36" s="357">
        <f>ROUNDUP('7990NTP-NP'!$O$19*0.5,2)</f>
        <v>0</v>
      </c>
      <c r="N36" s="70"/>
      <c r="O36" s="524">
        <f t="shared" si="0"/>
        <v>0</v>
      </c>
    </row>
    <row r="37" spans="1:254" ht="13.8" x14ac:dyDescent="0.25">
      <c r="A37" s="385"/>
      <c r="B37" s="367"/>
      <c r="C37" s="386"/>
      <c r="D37" s="387"/>
      <c r="E37" s="386"/>
      <c r="F37" s="387"/>
      <c r="G37" s="386"/>
      <c r="H37" s="387"/>
      <c r="I37" s="386"/>
      <c r="J37" s="387"/>
      <c r="K37" s="386"/>
      <c r="L37" s="387"/>
      <c r="M37" s="386"/>
      <c r="N37" s="387"/>
      <c r="O37" s="524">
        <f t="shared" si="0"/>
        <v>0</v>
      </c>
    </row>
    <row r="38" spans="1:254" ht="13.8" x14ac:dyDescent="0.25">
      <c r="A38" s="384" t="s">
        <v>361</v>
      </c>
      <c r="B38" s="375" t="s">
        <v>240</v>
      </c>
      <c r="C38" s="356">
        <f>ROUNDDOWN('7990NTP-NP'!$J$20-('7990NTP-NP'!$J$20*0.5),2)</f>
        <v>0</v>
      </c>
      <c r="D38" s="69">
        <f>'7990NTP-NP'!$C$20</f>
        <v>0</v>
      </c>
      <c r="E38" s="356">
        <f>ROUNDDOWN('7990NTP-NP'!$K$20-('7990NTP-NP'!$K$20*0.5),2)</f>
        <v>0</v>
      </c>
      <c r="F38" s="69">
        <f>'7990NTP-NP'!$D$20</f>
        <v>0</v>
      </c>
      <c r="G38" s="356">
        <f>ROUNDDOWN('7990NTP-NP'!$L$20-('7990NTP-NP'!$L$20*0.5),2)</f>
        <v>0</v>
      </c>
      <c r="H38" s="69">
        <f>'7990NTP-NP'!$E$20</f>
        <v>0</v>
      </c>
      <c r="I38" s="356">
        <f>ROUNDDOWN('7990NTP-NP'!$M$20-('7990NTP-NP'!$M$20*0.5),2)</f>
        <v>0</v>
      </c>
      <c r="J38" s="69">
        <f>'7990NTP-NP'!$F$20</f>
        <v>0</v>
      </c>
      <c r="K38" s="356">
        <f>ROUNDDOWN('7990NTP-NP'!$N$20-('7990NTP-NP'!$N$20*0.5),2)</f>
        <v>0</v>
      </c>
      <c r="L38" s="69">
        <f>'7990NTP-NP'!$G$20</f>
        <v>0</v>
      </c>
      <c r="M38" s="356">
        <f>ROUNDDOWN('7990NTP-NP'!$O$20-('7990NTP-NP'!$O$20*0.5),2)</f>
        <v>0</v>
      </c>
      <c r="N38" s="69">
        <f>'7990NTP-NP'!$H$20</f>
        <v>0</v>
      </c>
      <c r="O38" s="524">
        <f t="shared" si="0"/>
        <v>0</v>
      </c>
    </row>
    <row r="39" spans="1:254" ht="13.8" x14ac:dyDescent="0.25">
      <c r="A39" s="384" t="s">
        <v>362</v>
      </c>
      <c r="B39" s="374" t="s">
        <v>355</v>
      </c>
      <c r="C39" s="357">
        <f>ROUNDUP('7990NTP-NP'!$J$20*0.5,2)</f>
        <v>0</v>
      </c>
      <c r="D39" s="70"/>
      <c r="E39" s="357">
        <f>ROUNDUP('7990NTP-NP'!$K$20*0.5,2)</f>
        <v>0</v>
      </c>
      <c r="F39" s="70"/>
      <c r="G39" s="357">
        <f>ROUNDUP('7990NTP-NP'!$L$20*0.5,2)</f>
        <v>0</v>
      </c>
      <c r="H39" s="70"/>
      <c r="I39" s="357">
        <f>ROUNDUP('7990NTP-NP'!$M$20*0.5,2)</f>
        <v>0</v>
      </c>
      <c r="J39" s="70"/>
      <c r="K39" s="357">
        <f>ROUNDUP('7990NTP-NP'!$N$20*0.5,2)</f>
        <v>0</v>
      </c>
      <c r="L39" s="70"/>
      <c r="M39" s="357">
        <f>ROUNDUP('7990NTP-NP'!$O$20*0.5,2)</f>
        <v>0</v>
      </c>
      <c r="N39" s="70"/>
      <c r="O39" s="524">
        <f t="shared" si="0"/>
        <v>0</v>
      </c>
    </row>
    <row r="40" spans="1:254" ht="13.8" x14ac:dyDescent="0.25">
      <c r="A40" s="385"/>
      <c r="B40" s="376"/>
      <c r="C40" s="389"/>
      <c r="D40" s="390"/>
      <c r="E40" s="389"/>
      <c r="F40" s="390"/>
      <c r="G40" s="389"/>
      <c r="H40" s="390"/>
      <c r="I40" s="389"/>
      <c r="J40" s="390"/>
      <c r="K40" s="389"/>
      <c r="L40" s="390"/>
      <c r="M40" s="389"/>
      <c r="N40" s="390"/>
      <c r="O40" s="524">
        <f t="shared" si="0"/>
        <v>0</v>
      </c>
    </row>
    <row r="41" spans="1:254" ht="16.95" customHeight="1" x14ac:dyDescent="0.25">
      <c r="A41" s="384" t="s">
        <v>363</v>
      </c>
      <c r="B41" s="375" t="s">
        <v>191</v>
      </c>
      <c r="C41" s="356">
        <f>ROUNDDOWN('7990NTP-NP'!$J$21-('7990NTP-NP'!$J$21*0.35),2)</f>
        <v>0</v>
      </c>
      <c r="D41" s="69">
        <f>'7990NTP-NP'!$C$21</f>
        <v>0</v>
      </c>
      <c r="E41" s="356">
        <f>ROUNDDOWN('7990NTP-NP'!$K$21-('7990NTP-NP'!$K$21*0.35),2)</f>
        <v>0</v>
      </c>
      <c r="F41" s="69">
        <f>'7990NTP-NP'!$D$21</f>
        <v>0</v>
      </c>
      <c r="G41" s="356">
        <f>ROUNDDOWN('7990NTP-NP'!$L$21-('7990NTP-NP'!$L$21*0.35),2)</f>
        <v>0</v>
      </c>
      <c r="H41" s="69">
        <f>'7990NTP-NP'!$E$21</f>
        <v>0</v>
      </c>
      <c r="I41" s="356">
        <f>ROUNDDOWN('7990NTP-NP'!$M$21-('7990NTP-NP'!$M$21*0.35),2)</f>
        <v>0</v>
      </c>
      <c r="J41" s="69">
        <f>'7990NTP-NP'!$F$21</f>
        <v>0</v>
      </c>
      <c r="K41" s="356">
        <f>ROUNDDOWN('7990NTP-NP'!$N$21-('7990NTP-NP'!$N$21*0.35),2)</f>
        <v>0</v>
      </c>
      <c r="L41" s="69">
        <f>'7990NTP-NP'!$G$21</f>
        <v>0</v>
      </c>
      <c r="M41" s="356">
        <f>ROUNDDOWN('7990NTP-NP'!$O$21-('7990NTP-NP'!$O$21*0.35),2)</f>
        <v>0</v>
      </c>
      <c r="N41" s="69">
        <f>'7990NTP-NP'!$H$21</f>
        <v>0</v>
      </c>
      <c r="O41" s="524">
        <f t="shared" si="0"/>
        <v>0</v>
      </c>
    </row>
    <row r="42" spans="1:254" ht="13.8" x14ac:dyDescent="0.25">
      <c r="A42" s="384" t="s">
        <v>364</v>
      </c>
      <c r="B42" s="375" t="s">
        <v>356</v>
      </c>
      <c r="C42" s="356">
        <f>ROUNDUP('7990NTP-NP'!$J$21*0.35,2)</f>
        <v>0</v>
      </c>
      <c r="D42" s="70"/>
      <c r="E42" s="356">
        <f>ROUNDUP('7990NTP-NP'!$K$21*0.35,2)</f>
        <v>0</v>
      </c>
      <c r="F42" s="70"/>
      <c r="G42" s="356">
        <f>ROUNDUP('7990NTP-NP'!$L$21*0.35,2)</f>
        <v>0</v>
      </c>
      <c r="H42" s="70"/>
      <c r="I42" s="356">
        <f>ROUNDUP('7990NTP-NP'!$M$21*0.35,2)</f>
        <v>0</v>
      </c>
      <c r="J42" s="70"/>
      <c r="K42" s="356">
        <f>ROUNDUP('7990NTP-NP'!$N$21*0.35,2)</f>
        <v>0</v>
      </c>
      <c r="L42" s="70"/>
      <c r="M42" s="356">
        <f>ROUNDUP('7990NTP-NP'!$O$21*0.35,2)</f>
        <v>0</v>
      </c>
      <c r="N42" s="70"/>
      <c r="O42" s="524">
        <f t="shared" si="0"/>
        <v>0</v>
      </c>
    </row>
    <row r="43" spans="1:254" ht="13.8" x14ac:dyDescent="0.25">
      <c r="A43" s="385"/>
      <c r="B43" s="376"/>
      <c r="C43" s="389"/>
      <c r="D43" s="390"/>
      <c r="E43" s="389"/>
      <c r="F43" s="390"/>
      <c r="G43" s="389"/>
      <c r="H43" s="390"/>
      <c r="I43" s="389"/>
      <c r="J43" s="390"/>
      <c r="K43" s="481"/>
      <c r="L43" s="482"/>
      <c r="M43" s="389"/>
      <c r="N43" s="482"/>
      <c r="O43" s="524">
        <f t="shared" si="0"/>
        <v>0</v>
      </c>
    </row>
    <row r="44" spans="1:254" ht="13.8" x14ac:dyDescent="0.25">
      <c r="A44" s="384" t="s">
        <v>365</v>
      </c>
      <c r="B44" s="365" t="s">
        <v>241</v>
      </c>
      <c r="C44" s="356">
        <f>ROUNDDOWN('7990NTP-NP'!$J$22-('7990NTP-NP'!$J$22*0.35),2)</f>
        <v>0</v>
      </c>
      <c r="D44" s="69">
        <f>'7990NTP-NP'!$C$22</f>
        <v>0</v>
      </c>
      <c r="E44" s="356">
        <f>ROUNDDOWN('7990NTP-NP'!$K$22-('7990NTP-NP'!$K$22*0.35),2)</f>
        <v>0</v>
      </c>
      <c r="F44" s="69">
        <f>'7990NTP-NP'!$D$22</f>
        <v>0</v>
      </c>
      <c r="G44" s="356">
        <f>ROUNDDOWN('7990NTP-NP'!$L$22-('7990NTP-NP'!$L$22*0.35),2)</f>
        <v>0</v>
      </c>
      <c r="H44" s="69">
        <f>'7990NTP-NP'!$E$22</f>
        <v>0</v>
      </c>
      <c r="I44" s="356">
        <f>ROUNDDOWN('7990NTP-NP'!$M$22-('7990NTP-NP'!$M$22*0.35),2)</f>
        <v>0</v>
      </c>
      <c r="J44" s="69">
        <f>'7990NTP-NP'!$F$22</f>
        <v>0</v>
      </c>
      <c r="K44" s="356">
        <f>ROUNDDOWN('7990NTP-NP'!$N$22-('7990NTP-NP'!$N$22*0.35),2)</f>
        <v>0</v>
      </c>
      <c r="L44" s="69">
        <f>'7990NTP-NP'!$G$22</f>
        <v>0</v>
      </c>
      <c r="M44" s="356">
        <f>ROUNDDOWN('7990NTP-NP'!$O$22-('7990NTP-NP'!$O$22*0.35),2)</f>
        <v>0</v>
      </c>
      <c r="N44" s="69">
        <f>'7990NTP-NP'!$H$22</f>
        <v>0</v>
      </c>
      <c r="O44" s="524">
        <f t="shared" si="0"/>
        <v>0</v>
      </c>
    </row>
    <row r="45" spans="1:254" ht="13.8" x14ac:dyDescent="0.25">
      <c r="A45" s="384" t="s">
        <v>366</v>
      </c>
      <c r="B45" s="374" t="s">
        <v>357</v>
      </c>
      <c r="C45" s="357">
        <f>ROUNDUP('7990NTP-NP'!$J$22*0.35,2)</f>
        <v>0</v>
      </c>
      <c r="D45" s="70"/>
      <c r="E45" s="357">
        <f>ROUNDUP('7990NTP-NP'!$K$22*0.35,2)</f>
        <v>0</v>
      </c>
      <c r="F45" s="70"/>
      <c r="G45" s="357">
        <f>ROUNDUP('7990NTP-NP'!$L$22*0.35,2)</f>
        <v>0</v>
      </c>
      <c r="H45" s="70"/>
      <c r="I45" s="357">
        <f>ROUNDUP('7990NTP-NP'!$M$22*0.35,2)</f>
        <v>0</v>
      </c>
      <c r="J45" s="70"/>
      <c r="K45" s="357">
        <f>ROUNDUP('7990NTP-NP'!$N$21*0.35,2)</f>
        <v>0</v>
      </c>
      <c r="L45" s="70"/>
      <c r="M45" s="357">
        <f>ROUNDUP('7990NTP-NP'!$O$22*0.35,2)</f>
        <v>0</v>
      </c>
      <c r="N45" s="70"/>
      <c r="O45" s="524">
        <f t="shared" si="0"/>
        <v>0</v>
      </c>
    </row>
    <row r="46" spans="1:254" ht="13.8" x14ac:dyDescent="0.25">
      <c r="A46" s="385"/>
      <c r="B46" s="367"/>
      <c r="C46" s="386"/>
      <c r="D46" s="387"/>
      <c r="E46" s="386"/>
      <c r="F46" s="387"/>
      <c r="G46" s="386"/>
      <c r="H46" s="387"/>
      <c r="I46" s="386"/>
      <c r="J46" s="387"/>
      <c r="K46" s="386"/>
      <c r="L46" s="387"/>
      <c r="M46" s="386"/>
      <c r="N46" s="387"/>
      <c r="O46" s="524">
        <f t="shared" si="0"/>
        <v>0</v>
      </c>
    </row>
    <row r="47" spans="1:254" s="259" customFormat="1" ht="13.8" x14ac:dyDescent="0.25">
      <c r="A47" s="384" t="s">
        <v>250</v>
      </c>
      <c r="B47" s="374" t="s">
        <v>263</v>
      </c>
      <c r="C47" s="356">
        <f>ROUNDDOWN('7990NTP-NP'!$J$23-('7990NTP-NP'!$J$23*0.12),2)</f>
        <v>0</v>
      </c>
      <c r="D47" s="69">
        <f>'7990NTP-NP'!$C$23</f>
        <v>0</v>
      </c>
      <c r="E47" s="356">
        <f>ROUNDDOWN('7990NTP-NP'!$K$23-('7990NTP-NP'!$K$23*0.12),2)</f>
        <v>0</v>
      </c>
      <c r="F47" s="69">
        <f>'7990NTP-NP'!$D$23</f>
        <v>0</v>
      </c>
      <c r="G47" s="356">
        <f>ROUNDDOWN('7990NTP-NP'!$L$23-('7990NTP-NP'!$L$23*0.12),2)</f>
        <v>0</v>
      </c>
      <c r="H47" s="69">
        <f>'7990NTP-NP'!$E$23</f>
        <v>0</v>
      </c>
      <c r="I47" s="356">
        <f>ROUNDDOWN('7990NTP-NP'!$M$23-('7990NTP-NP'!$M$23*0.12),2)</f>
        <v>0</v>
      </c>
      <c r="J47" s="69">
        <f>'7990NTP-NP'!$F$23</f>
        <v>0</v>
      </c>
      <c r="K47" s="356">
        <f>ROUNDDOWN('7990NTP-NP'!$N$23-('7990NTP-NP'!$N$23*0.12),2)</f>
        <v>0</v>
      </c>
      <c r="L47" s="69">
        <f>'7990NTP-NP'!$G$23</f>
        <v>0</v>
      </c>
      <c r="M47" s="356">
        <f>ROUNDDOWN('7990NTP-NP'!$O$23-('7990NTP-NP'!$O$23*0.12),2)</f>
        <v>0</v>
      </c>
      <c r="N47" s="69">
        <f>'7990NTP-NP'!$H$23</f>
        <v>0</v>
      </c>
      <c r="O47" s="524">
        <f t="shared" si="0"/>
        <v>0</v>
      </c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6"/>
      <c r="EL47" s="286"/>
      <c r="EM47" s="286"/>
      <c r="EN47" s="286"/>
      <c r="EO47" s="286"/>
      <c r="EP47" s="286"/>
      <c r="EQ47" s="286"/>
      <c r="ER47" s="286"/>
      <c r="ES47" s="286"/>
      <c r="ET47" s="286"/>
      <c r="EU47" s="286"/>
      <c r="EV47" s="286"/>
      <c r="EW47" s="286"/>
      <c r="EX47" s="286"/>
      <c r="EY47" s="286"/>
      <c r="EZ47" s="286"/>
      <c r="FA47" s="286"/>
      <c r="FB47" s="286"/>
      <c r="FC47" s="286"/>
      <c r="FD47" s="286"/>
      <c r="FE47" s="286"/>
      <c r="FF47" s="286"/>
      <c r="FG47" s="286"/>
      <c r="FH47" s="286"/>
      <c r="FI47" s="286"/>
      <c r="FJ47" s="286"/>
      <c r="FK47" s="286"/>
      <c r="FL47" s="286"/>
      <c r="FM47" s="286"/>
      <c r="FN47" s="286"/>
      <c r="FO47" s="286"/>
      <c r="FP47" s="286"/>
      <c r="FQ47" s="286"/>
      <c r="FR47" s="286"/>
      <c r="FS47" s="286"/>
      <c r="FT47" s="286"/>
      <c r="FU47" s="286"/>
      <c r="FV47" s="286"/>
      <c r="FW47" s="286"/>
      <c r="FX47" s="286"/>
      <c r="FY47" s="286"/>
      <c r="FZ47" s="286"/>
      <c r="GA47" s="286"/>
      <c r="GB47" s="286"/>
      <c r="GC47" s="286"/>
      <c r="GD47" s="286"/>
      <c r="GE47" s="286"/>
      <c r="GF47" s="286"/>
      <c r="GG47" s="286"/>
      <c r="GH47" s="286"/>
      <c r="GI47" s="286"/>
      <c r="GJ47" s="286"/>
      <c r="GK47" s="286"/>
      <c r="GL47" s="286"/>
      <c r="GM47" s="286"/>
      <c r="GN47" s="286"/>
      <c r="GO47" s="286"/>
      <c r="GP47" s="286"/>
      <c r="GQ47" s="286"/>
      <c r="GR47" s="286"/>
      <c r="GS47" s="286"/>
      <c r="GT47" s="286"/>
      <c r="GU47" s="286"/>
      <c r="GV47" s="286"/>
      <c r="GW47" s="286"/>
      <c r="GX47" s="286"/>
      <c r="GY47" s="286"/>
      <c r="GZ47" s="286"/>
      <c r="HA47" s="286"/>
      <c r="HB47" s="286"/>
      <c r="HC47" s="286"/>
      <c r="HD47" s="286"/>
      <c r="HE47" s="286"/>
      <c r="HF47" s="286"/>
      <c r="HG47" s="286"/>
      <c r="HH47" s="286"/>
      <c r="HI47" s="286"/>
      <c r="HJ47" s="286"/>
      <c r="HK47" s="286"/>
      <c r="HL47" s="286"/>
      <c r="HM47" s="286"/>
      <c r="HN47" s="286"/>
      <c r="HO47" s="286"/>
      <c r="HP47" s="286"/>
      <c r="HQ47" s="286"/>
      <c r="HR47" s="286"/>
      <c r="HS47" s="286"/>
      <c r="HT47" s="286"/>
      <c r="HU47" s="286"/>
      <c r="HV47" s="286"/>
      <c r="HW47" s="286"/>
      <c r="HX47" s="286"/>
      <c r="HY47" s="286"/>
      <c r="HZ47" s="286"/>
      <c r="IA47" s="286"/>
      <c r="IB47" s="286"/>
      <c r="IC47" s="286"/>
      <c r="ID47" s="286"/>
      <c r="IE47" s="286"/>
      <c r="IF47" s="286"/>
      <c r="IG47" s="286"/>
      <c r="IH47" s="286"/>
      <c r="II47" s="286"/>
      <c r="IJ47" s="286"/>
      <c r="IK47" s="286"/>
      <c r="IL47" s="286"/>
      <c r="IM47" s="286"/>
      <c r="IN47" s="286"/>
      <c r="IO47" s="286"/>
      <c r="IP47" s="286"/>
      <c r="IQ47" s="286"/>
      <c r="IR47" s="286"/>
      <c r="IS47" s="286"/>
      <c r="IT47" s="286"/>
    </row>
    <row r="48" spans="1:254" s="259" customFormat="1" ht="13.8" x14ac:dyDescent="0.25">
      <c r="A48" s="384" t="s">
        <v>247</v>
      </c>
      <c r="B48" s="374" t="s">
        <v>367</v>
      </c>
      <c r="C48" s="357">
        <f>ROUNDUP('7990NTP-NP'!$J$23*0.12,2)</f>
        <v>0</v>
      </c>
      <c r="D48" s="70"/>
      <c r="E48" s="357">
        <f>ROUNDUP('7990NTP-NP'!$K$23*0.12,2)</f>
        <v>0</v>
      </c>
      <c r="F48" s="70"/>
      <c r="G48" s="357">
        <f>ROUNDUP('7990NTP-NP'!$L$23*0.12,2)</f>
        <v>0</v>
      </c>
      <c r="H48" s="70"/>
      <c r="I48" s="357">
        <f>ROUNDUP('7990NTP-NP'!$M$23*0.12,2)</f>
        <v>0</v>
      </c>
      <c r="J48" s="70"/>
      <c r="K48" s="357">
        <f>ROUNDUP('7990NTP-NP'!$N$23*0.12,2)</f>
        <v>0</v>
      </c>
      <c r="L48" s="70"/>
      <c r="M48" s="357">
        <f>ROUNDUP('7990NTP-NP'!$O$23*0.12,2)</f>
        <v>0</v>
      </c>
      <c r="N48" s="70"/>
      <c r="O48" s="524">
        <f t="shared" si="0"/>
        <v>0</v>
      </c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6"/>
      <c r="EJ48" s="286"/>
      <c r="EK48" s="286"/>
      <c r="EL48" s="286"/>
      <c r="EM48" s="286"/>
      <c r="EN48" s="286"/>
      <c r="EO48" s="286"/>
      <c r="EP48" s="286"/>
      <c r="EQ48" s="286"/>
      <c r="ER48" s="286"/>
      <c r="ES48" s="286"/>
      <c r="ET48" s="286"/>
      <c r="EU48" s="286"/>
      <c r="EV48" s="286"/>
      <c r="EW48" s="286"/>
      <c r="EX48" s="286"/>
      <c r="EY48" s="286"/>
      <c r="EZ48" s="286"/>
      <c r="FA48" s="286"/>
      <c r="FB48" s="286"/>
      <c r="FC48" s="286"/>
      <c r="FD48" s="286"/>
      <c r="FE48" s="286"/>
      <c r="FF48" s="286"/>
      <c r="FG48" s="286"/>
      <c r="FH48" s="286"/>
      <c r="FI48" s="286"/>
      <c r="FJ48" s="286"/>
      <c r="FK48" s="286"/>
      <c r="FL48" s="286"/>
      <c r="FM48" s="286"/>
      <c r="FN48" s="286"/>
      <c r="FO48" s="286"/>
      <c r="FP48" s="286"/>
      <c r="FQ48" s="286"/>
      <c r="FR48" s="286"/>
      <c r="FS48" s="286"/>
      <c r="FT48" s="286"/>
      <c r="FU48" s="286"/>
      <c r="FV48" s="286"/>
      <c r="FW48" s="286"/>
      <c r="FX48" s="286"/>
      <c r="FY48" s="286"/>
      <c r="FZ48" s="286"/>
      <c r="GA48" s="286"/>
      <c r="GB48" s="286"/>
      <c r="GC48" s="286"/>
      <c r="GD48" s="286"/>
      <c r="GE48" s="286"/>
      <c r="GF48" s="286"/>
      <c r="GG48" s="286"/>
      <c r="GH48" s="286"/>
      <c r="GI48" s="286"/>
      <c r="GJ48" s="286"/>
      <c r="GK48" s="286"/>
      <c r="GL48" s="286"/>
      <c r="GM48" s="286"/>
      <c r="GN48" s="286"/>
      <c r="GO48" s="286"/>
      <c r="GP48" s="286"/>
      <c r="GQ48" s="286"/>
      <c r="GR48" s="286"/>
      <c r="GS48" s="286"/>
      <c r="GT48" s="286"/>
      <c r="GU48" s="286"/>
      <c r="GV48" s="286"/>
      <c r="GW48" s="286"/>
      <c r="GX48" s="286"/>
      <c r="GY48" s="286"/>
      <c r="GZ48" s="286"/>
      <c r="HA48" s="286"/>
      <c r="HB48" s="286"/>
      <c r="HC48" s="286"/>
      <c r="HD48" s="286"/>
      <c r="HE48" s="286"/>
      <c r="HF48" s="286"/>
      <c r="HG48" s="286"/>
      <c r="HH48" s="286"/>
      <c r="HI48" s="286"/>
      <c r="HJ48" s="286"/>
      <c r="HK48" s="286"/>
      <c r="HL48" s="286"/>
      <c r="HM48" s="286"/>
      <c r="HN48" s="286"/>
      <c r="HO48" s="286"/>
      <c r="HP48" s="286"/>
      <c r="HQ48" s="286"/>
      <c r="HR48" s="286"/>
      <c r="HS48" s="286"/>
      <c r="HT48" s="286"/>
      <c r="HU48" s="286"/>
      <c r="HV48" s="286"/>
      <c r="HW48" s="286"/>
      <c r="HX48" s="286"/>
      <c r="HY48" s="286"/>
      <c r="HZ48" s="286"/>
      <c r="IA48" s="286"/>
      <c r="IB48" s="286"/>
      <c r="IC48" s="286"/>
      <c r="ID48" s="286"/>
      <c r="IE48" s="286"/>
      <c r="IF48" s="286"/>
      <c r="IG48" s="286"/>
      <c r="IH48" s="286"/>
      <c r="II48" s="286"/>
      <c r="IJ48" s="286"/>
      <c r="IK48" s="286"/>
      <c r="IL48" s="286"/>
      <c r="IM48" s="286"/>
      <c r="IN48" s="286"/>
      <c r="IO48" s="286"/>
      <c r="IP48" s="286"/>
      <c r="IQ48" s="286"/>
      <c r="IR48" s="286"/>
      <c r="IS48" s="286"/>
      <c r="IT48" s="286"/>
    </row>
    <row r="49" spans="1:254" s="259" customFormat="1" ht="13.8" x14ac:dyDescent="0.25">
      <c r="A49" s="367"/>
      <c r="B49" s="367"/>
      <c r="C49" s="386"/>
      <c r="D49" s="387"/>
      <c r="E49" s="386"/>
      <c r="F49" s="387"/>
      <c r="G49" s="386"/>
      <c r="H49" s="387"/>
      <c r="I49" s="386"/>
      <c r="J49" s="387"/>
      <c r="K49" s="386"/>
      <c r="L49" s="387"/>
      <c r="M49" s="386"/>
      <c r="N49" s="387"/>
      <c r="O49" s="524">
        <f t="shared" si="0"/>
        <v>0</v>
      </c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6"/>
      <c r="FB49" s="286"/>
      <c r="FC49" s="286"/>
      <c r="FD49" s="286"/>
      <c r="FE49" s="286"/>
      <c r="FF49" s="286"/>
      <c r="FG49" s="286"/>
      <c r="FH49" s="286"/>
      <c r="FI49" s="286"/>
      <c r="FJ49" s="286"/>
      <c r="FK49" s="286"/>
      <c r="FL49" s="286"/>
      <c r="FM49" s="286"/>
      <c r="FN49" s="286"/>
      <c r="FO49" s="286"/>
      <c r="FP49" s="286"/>
      <c r="FQ49" s="286"/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</row>
    <row r="50" spans="1:254" s="259" customFormat="1" ht="27.6" x14ac:dyDescent="0.25">
      <c r="A50" s="384" t="s">
        <v>252</v>
      </c>
      <c r="B50" s="374" t="s">
        <v>248</v>
      </c>
      <c r="C50" s="356">
        <f>ROUNDDOWN('7990NTP-NP'!$J$24-('7990NTP-NP'!$J$24*0.12),2)</f>
        <v>0</v>
      </c>
      <c r="D50" s="69">
        <f>'7990NTP-NP'!$C$24</f>
        <v>0</v>
      </c>
      <c r="E50" s="356">
        <f>ROUNDDOWN('7990NTP-NP'!$K$24-('7990NTP-NP'!$K$24*0.12),2)</f>
        <v>0</v>
      </c>
      <c r="F50" s="69">
        <f>'7990NTP-NP'!$D$24</f>
        <v>0</v>
      </c>
      <c r="G50" s="356">
        <f>ROUNDDOWN('7990NTP-NP'!$L$24-('7990NTP-NP'!$L$24*0.12),2)</f>
        <v>0</v>
      </c>
      <c r="H50" s="69">
        <f>'7990NTP-NP'!$E$24</f>
        <v>0</v>
      </c>
      <c r="I50" s="356">
        <f>ROUNDDOWN('7990NTP-NP'!$M$24-('7990NTP-NP'!$M$24*0.12),2)</f>
        <v>0</v>
      </c>
      <c r="J50" s="69">
        <f>'7990NTP-NP'!$F$24</f>
        <v>0</v>
      </c>
      <c r="K50" s="356">
        <f>ROUNDDOWN('7990NTP-NP'!$N$24-('7990NTP-NP'!$N$24*0.12),2)</f>
        <v>0</v>
      </c>
      <c r="L50" s="69">
        <f>'7990NTP-NP'!$G$24</f>
        <v>0</v>
      </c>
      <c r="M50" s="356">
        <f>ROUNDDOWN('7990NTP-NP'!$O$24-('7990NTP-NP'!$O$24*0.12),2)</f>
        <v>0</v>
      </c>
      <c r="N50" s="69">
        <f>'7990NTP-NP'!$H$24</f>
        <v>0</v>
      </c>
      <c r="O50" s="524">
        <f t="shared" si="0"/>
        <v>0</v>
      </c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6"/>
      <c r="EL50" s="286"/>
      <c r="EM50" s="286"/>
      <c r="EN50" s="286"/>
      <c r="EO50" s="286"/>
      <c r="EP50" s="286"/>
      <c r="EQ50" s="286"/>
      <c r="ER50" s="286"/>
      <c r="ES50" s="286"/>
      <c r="ET50" s="286"/>
      <c r="EU50" s="286"/>
      <c r="EV50" s="286"/>
      <c r="EW50" s="286"/>
      <c r="EX50" s="286"/>
      <c r="EY50" s="286"/>
      <c r="EZ50" s="286"/>
      <c r="FA50" s="286"/>
      <c r="FB50" s="286"/>
      <c r="FC50" s="286"/>
      <c r="FD50" s="286"/>
      <c r="FE50" s="286"/>
      <c r="FF50" s="286"/>
      <c r="FG50" s="286"/>
      <c r="FH50" s="286"/>
      <c r="FI50" s="286"/>
      <c r="FJ50" s="286"/>
      <c r="FK50" s="286"/>
      <c r="FL50" s="286"/>
      <c r="FM50" s="286"/>
      <c r="FN50" s="286"/>
      <c r="FO50" s="286"/>
      <c r="FP50" s="286"/>
      <c r="FQ50" s="286"/>
      <c r="FR50" s="286"/>
      <c r="FS50" s="286"/>
      <c r="FT50" s="286"/>
      <c r="FU50" s="286"/>
      <c r="FV50" s="286"/>
      <c r="FW50" s="286"/>
      <c r="FX50" s="286"/>
      <c r="FY50" s="286"/>
      <c r="FZ50" s="286"/>
      <c r="GA50" s="286"/>
      <c r="GB50" s="286"/>
      <c r="GC50" s="286"/>
      <c r="GD50" s="286"/>
      <c r="GE50" s="286"/>
      <c r="GF50" s="286"/>
      <c r="GG50" s="286"/>
      <c r="GH50" s="286"/>
      <c r="GI50" s="286"/>
      <c r="GJ50" s="286"/>
      <c r="GK50" s="286"/>
      <c r="GL50" s="286"/>
      <c r="GM50" s="286"/>
      <c r="GN50" s="286"/>
      <c r="GO50" s="286"/>
      <c r="GP50" s="286"/>
      <c r="GQ50" s="286"/>
      <c r="GR50" s="286"/>
      <c r="GS50" s="286"/>
      <c r="GT50" s="286"/>
      <c r="GU50" s="286"/>
      <c r="GV50" s="286"/>
      <c r="GW50" s="286"/>
      <c r="GX50" s="286"/>
      <c r="GY50" s="286"/>
      <c r="GZ50" s="286"/>
      <c r="HA50" s="286"/>
      <c r="HB50" s="286"/>
      <c r="HC50" s="286"/>
      <c r="HD50" s="286"/>
      <c r="HE50" s="286"/>
      <c r="HF50" s="286"/>
      <c r="HG50" s="286"/>
      <c r="HH50" s="286"/>
      <c r="HI50" s="286"/>
      <c r="HJ50" s="286"/>
      <c r="HK50" s="286"/>
      <c r="HL50" s="286"/>
      <c r="HM50" s="286"/>
      <c r="HN50" s="286"/>
      <c r="HO50" s="286"/>
      <c r="HP50" s="286"/>
      <c r="HQ50" s="286"/>
      <c r="HR50" s="286"/>
      <c r="HS50" s="286"/>
      <c r="HT50" s="286"/>
      <c r="HU50" s="286"/>
      <c r="HV50" s="286"/>
      <c r="HW50" s="286"/>
      <c r="HX50" s="286"/>
      <c r="HY50" s="286"/>
      <c r="HZ50" s="286"/>
      <c r="IA50" s="286"/>
      <c r="IB50" s="286"/>
      <c r="IC50" s="286"/>
      <c r="ID50" s="286"/>
      <c r="IE50" s="286"/>
      <c r="IF50" s="286"/>
      <c r="IG50" s="286"/>
      <c r="IH50" s="286"/>
      <c r="II50" s="286"/>
      <c r="IJ50" s="286"/>
      <c r="IK50" s="286"/>
      <c r="IL50" s="286"/>
      <c r="IM50" s="286"/>
      <c r="IN50" s="286"/>
      <c r="IO50" s="286"/>
      <c r="IP50" s="286"/>
      <c r="IQ50" s="286"/>
      <c r="IR50" s="286"/>
      <c r="IS50" s="286"/>
      <c r="IT50" s="286"/>
    </row>
    <row r="51" spans="1:254" s="259" customFormat="1" ht="27.6" x14ac:dyDescent="0.25">
      <c r="A51" s="384" t="s">
        <v>249</v>
      </c>
      <c r="B51" s="377" t="s">
        <v>368</v>
      </c>
      <c r="C51" s="357">
        <f>ROUNDUP('7990NTP-NP'!$J$24*0.12,2)</f>
        <v>0</v>
      </c>
      <c r="D51" s="70"/>
      <c r="E51" s="357">
        <f>ROUNDUP('7990NTP-NP'!$K$24*0.12,2)</f>
        <v>0</v>
      </c>
      <c r="F51" s="70"/>
      <c r="G51" s="357">
        <f>ROUNDUP('7990NTP-NP'!$L$24*0.12,2)</f>
        <v>0</v>
      </c>
      <c r="H51" s="70"/>
      <c r="I51" s="357">
        <f>ROUNDUP('7990NTP-NP'!$M$24*0.12,2)</f>
        <v>0</v>
      </c>
      <c r="J51" s="70"/>
      <c r="K51" s="357">
        <f>ROUNDUP('7990NTP-NP'!$N$24*0.12,2)</f>
        <v>0</v>
      </c>
      <c r="L51" s="70"/>
      <c r="M51" s="357">
        <f>ROUNDUP('7990NTP-NP'!$O$24*0.12,2)</f>
        <v>0</v>
      </c>
      <c r="N51" s="70"/>
      <c r="O51" s="524">
        <f t="shared" si="0"/>
        <v>0</v>
      </c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6"/>
      <c r="CN51" s="286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6"/>
      <c r="EL51" s="286"/>
      <c r="EM51" s="286"/>
      <c r="EN51" s="286"/>
      <c r="EO51" s="286"/>
      <c r="EP51" s="286"/>
      <c r="EQ51" s="286"/>
      <c r="ER51" s="286"/>
      <c r="ES51" s="286"/>
      <c r="ET51" s="286"/>
      <c r="EU51" s="286"/>
      <c r="EV51" s="286"/>
      <c r="EW51" s="286"/>
      <c r="EX51" s="286"/>
      <c r="EY51" s="286"/>
      <c r="EZ51" s="286"/>
      <c r="FA51" s="286"/>
      <c r="FB51" s="286"/>
      <c r="FC51" s="286"/>
      <c r="FD51" s="286"/>
      <c r="FE51" s="286"/>
      <c r="FF51" s="286"/>
      <c r="FG51" s="286"/>
      <c r="FH51" s="286"/>
      <c r="FI51" s="286"/>
      <c r="FJ51" s="286"/>
      <c r="FK51" s="286"/>
      <c r="FL51" s="286"/>
      <c r="FM51" s="286"/>
      <c r="FN51" s="286"/>
      <c r="FO51" s="286"/>
      <c r="FP51" s="286"/>
      <c r="FQ51" s="286"/>
      <c r="FR51" s="286"/>
      <c r="FS51" s="286"/>
      <c r="FT51" s="286"/>
      <c r="FU51" s="286"/>
      <c r="FV51" s="286"/>
      <c r="FW51" s="286"/>
      <c r="FX51" s="286"/>
      <c r="FY51" s="286"/>
      <c r="FZ51" s="286"/>
      <c r="GA51" s="286"/>
      <c r="GB51" s="286"/>
      <c r="GC51" s="286"/>
      <c r="GD51" s="286"/>
      <c r="GE51" s="286"/>
      <c r="GF51" s="286"/>
      <c r="GG51" s="286"/>
      <c r="GH51" s="286"/>
      <c r="GI51" s="286"/>
      <c r="GJ51" s="286"/>
      <c r="GK51" s="286"/>
      <c r="GL51" s="286"/>
      <c r="GM51" s="286"/>
      <c r="GN51" s="286"/>
      <c r="GO51" s="286"/>
      <c r="GP51" s="286"/>
      <c r="GQ51" s="286"/>
      <c r="GR51" s="286"/>
      <c r="GS51" s="286"/>
      <c r="GT51" s="286"/>
      <c r="GU51" s="286"/>
      <c r="GV51" s="286"/>
      <c r="GW51" s="286"/>
      <c r="GX51" s="286"/>
      <c r="GY51" s="286"/>
      <c r="GZ51" s="286"/>
      <c r="HA51" s="286"/>
      <c r="HB51" s="286"/>
      <c r="HC51" s="286"/>
      <c r="HD51" s="286"/>
      <c r="HE51" s="286"/>
      <c r="HF51" s="286"/>
      <c r="HG51" s="286"/>
      <c r="HH51" s="286"/>
      <c r="HI51" s="286"/>
      <c r="HJ51" s="286"/>
      <c r="HK51" s="286"/>
      <c r="HL51" s="286"/>
      <c r="HM51" s="286"/>
      <c r="HN51" s="286"/>
      <c r="HO51" s="286"/>
      <c r="HP51" s="286"/>
      <c r="HQ51" s="286"/>
      <c r="HR51" s="286"/>
      <c r="HS51" s="286"/>
      <c r="HT51" s="286"/>
      <c r="HU51" s="286"/>
      <c r="HV51" s="286"/>
      <c r="HW51" s="286"/>
      <c r="HX51" s="286"/>
      <c r="HY51" s="286"/>
      <c r="HZ51" s="286"/>
      <c r="IA51" s="286"/>
      <c r="IB51" s="286"/>
      <c r="IC51" s="286"/>
      <c r="ID51" s="286"/>
      <c r="IE51" s="286"/>
      <c r="IF51" s="286"/>
      <c r="IG51" s="286"/>
      <c r="IH51" s="286"/>
      <c r="II51" s="286"/>
      <c r="IJ51" s="286"/>
      <c r="IK51" s="286"/>
      <c r="IL51" s="286"/>
      <c r="IM51" s="286"/>
      <c r="IN51" s="286"/>
      <c r="IO51" s="286"/>
      <c r="IP51" s="286"/>
      <c r="IQ51" s="286"/>
      <c r="IR51" s="286"/>
      <c r="IS51" s="286"/>
      <c r="IT51" s="286"/>
    </row>
    <row r="52" spans="1:254" s="259" customFormat="1" ht="13.8" x14ac:dyDescent="0.25">
      <c r="A52" s="367"/>
      <c r="B52" s="367"/>
      <c r="C52" s="386"/>
      <c r="D52" s="387"/>
      <c r="E52" s="386"/>
      <c r="F52" s="387"/>
      <c r="G52" s="386"/>
      <c r="H52" s="387"/>
      <c r="I52" s="386"/>
      <c r="J52" s="387"/>
      <c r="K52" s="386"/>
      <c r="L52" s="387"/>
      <c r="M52" s="386"/>
      <c r="N52" s="387"/>
      <c r="O52" s="524">
        <f t="shared" si="0"/>
        <v>0</v>
      </c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6"/>
      <c r="EU52" s="286"/>
      <c r="EV52" s="286"/>
      <c r="EW52" s="286"/>
      <c r="EX52" s="286"/>
      <c r="EY52" s="286"/>
      <c r="EZ52" s="286"/>
      <c r="FA52" s="286"/>
      <c r="FB52" s="286"/>
      <c r="FC52" s="286"/>
      <c r="FD52" s="286"/>
      <c r="FE52" s="286"/>
      <c r="FF52" s="286"/>
      <c r="FG52" s="286"/>
      <c r="FH52" s="286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6"/>
      <c r="FU52" s="286"/>
      <c r="FV52" s="286"/>
      <c r="FW52" s="286"/>
      <c r="FX52" s="286"/>
      <c r="FY52" s="286"/>
      <c r="FZ52" s="286"/>
      <c r="GA52" s="286"/>
      <c r="GB52" s="286"/>
      <c r="GC52" s="286"/>
      <c r="GD52" s="286"/>
      <c r="GE52" s="286"/>
      <c r="GF52" s="286"/>
      <c r="GG52" s="286"/>
      <c r="GH52" s="286"/>
      <c r="GI52" s="286"/>
      <c r="GJ52" s="286"/>
      <c r="GK52" s="286"/>
      <c r="GL52" s="286"/>
      <c r="GM52" s="286"/>
      <c r="GN52" s="286"/>
      <c r="GO52" s="286"/>
      <c r="GP52" s="286"/>
      <c r="GQ52" s="286"/>
      <c r="GR52" s="286"/>
      <c r="GS52" s="286"/>
      <c r="GT52" s="286"/>
      <c r="GU52" s="286"/>
      <c r="GV52" s="286"/>
      <c r="GW52" s="286"/>
      <c r="GX52" s="286"/>
      <c r="GY52" s="286"/>
      <c r="GZ52" s="286"/>
      <c r="HA52" s="286"/>
      <c r="HB52" s="286"/>
      <c r="HC52" s="286"/>
      <c r="HD52" s="286"/>
      <c r="HE52" s="286"/>
      <c r="HF52" s="286"/>
      <c r="HG52" s="286"/>
      <c r="HH52" s="286"/>
      <c r="HI52" s="286"/>
      <c r="HJ52" s="286"/>
      <c r="HK52" s="286"/>
      <c r="HL52" s="286"/>
      <c r="HM52" s="286"/>
      <c r="HN52" s="286"/>
      <c r="HO52" s="286"/>
      <c r="HP52" s="286"/>
      <c r="HQ52" s="286"/>
      <c r="HR52" s="286"/>
      <c r="HS52" s="286"/>
      <c r="HT52" s="286"/>
      <c r="HU52" s="286"/>
      <c r="HV52" s="286"/>
      <c r="HW52" s="286"/>
      <c r="HX52" s="286"/>
      <c r="HY52" s="286"/>
      <c r="HZ52" s="286"/>
      <c r="IA52" s="286"/>
      <c r="IB52" s="286"/>
      <c r="IC52" s="286"/>
      <c r="ID52" s="286"/>
      <c r="IE52" s="286"/>
      <c r="IF52" s="286"/>
      <c r="IG52" s="286"/>
      <c r="IH52" s="286"/>
      <c r="II52" s="286"/>
      <c r="IJ52" s="286"/>
      <c r="IK52" s="286"/>
      <c r="IL52" s="286"/>
      <c r="IM52" s="286"/>
      <c r="IN52" s="286"/>
      <c r="IO52" s="286"/>
      <c r="IP52" s="286"/>
      <c r="IQ52" s="286"/>
      <c r="IR52" s="286"/>
      <c r="IS52" s="286"/>
      <c r="IT52" s="286"/>
    </row>
    <row r="53" spans="1:254" s="259" customFormat="1" ht="27.6" x14ac:dyDescent="0.25">
      <c r="A53" s="391" t="s">
        <v>254</v>
      </c>
      <c r="B53" s="374" t="s">
        <v>255</v>
      </c>
      <c r="C53" s="356">
        <f>ROUNDDOWN('7990NTP-NP'!$J$25-('7990NTP-NP'!$J$25*0.12),2)</f>
        <v>0</v>
      </c>
      <c r="D53" s="69">
        <f>'7990NTP-NP'!$C$25</f>
        <v>0</v>
      </c>
      <c r="E53" s="356">
        <f>ROUNDDOWN('7990NTP-NP'!$K$25-('7990NTP-NP'!$K$25*0.12),2)</f>
        <v>0</v>
      </c>
      <c r="F53" s="69">
        <f>'7990NTP-NP'!$D$25</f>
        <v>0</v>
      </c>
      <c r="G53" s="356">
        <f>ROUNDDOWN('7990NTP-NP'!$L$25-('7990NTP-NP'!$L$25*0.12),2)</f>
        <v>0</v>
      </c>
      <c r="H53" s="69">
        <f>'7990NTP-NP'!$E$25</f>
        <v>0</v>
      </c>
      <c r="I53" s="356">
        <f>ROUNDDOWN('7990NTP-NP'!$M$25-('7990NTP-NP'!$M$25*0.12),2)</f>
        <v>0</v>
      </c>
      <c r="J53" s="69">
        <f>'7990NTP-NP'!$F$25</f>
        <v>0</v>
      </c>
      <c r="K53" s="356">
        <f>ROUNDDOWN('7990NTP-NP'!$N$25-('7990NTP-NP'!$N$25*0.12),2)</f>
        <v>0</v>
      </c>
      <c r="L53" s="69">
        <f>'7990NTP-NP'!$G$25</f>
        <v>0</v>
      </c>
      <c r="M53" s="356">
        <f>ROUNDDOWN('7990NTP-NP'!$O$25-('7990NTP-NP'!$O$25*0.12),2)</f>
        <v>0</v>
      </c>
      <c r="N53" s="69">
        <f>'7990NTP-NP'!$H$25</f>
        <v>0</v>
      </c>
      <c r="O53" s="524">
        <f t="shared" si="0"/>
        <v>0</v>
      </c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6"/>
      <c r="EL53" s="286"/>
      <c r="EM53" s="286"/>
      <c r="EN53" s="286"/>
      <c r="EO53" s="286"/>
      <c r="EP53" s="286"/>
      <c r="EQ53" s="286"/>
      <c r="ER53" s="286"/>
      <c r="ES53" s="286"/>
      <c r="ET53" s="286"/>
      <c r="EU53" s="286"/>
      <c r="EV53" s="286"/>
      <c r="EW53" s="286"/>
      <c r="EX53" s="286"/>
      <c r="EY53" s="286"/>
      <c r="EZ53" s="286"/>
      <c r="FA53" s="286"/>
      <c r="FB53" s="286"/>
      <c r="FC53" s="286"/>
      <c r="FD53" s="286"/>
      <c r="FE53" s="286"/>
      <c r="FF53" s="286"/>
      <c r="FG53" s="286"/>
      <c r="FH53" s="286"/>
      <c r="FI53" s="286"/>
      <c r="FJ53" s="286"/>
      <c r="FK53" s="286"/>
      <c r="FL53" s="286"/>
      <c r="FM53" s="286"/>
      <c r="FN53" s="286"/>
      <c r="FO53" s="286"/>
      <c r="FP53" s="286"/>
      <c r="FQ53" s="286"/>
      <c r="FR53" s="286"/>
      <c r="FS53" s="286"/>
      <c r="FT53" s="286"/>
      <c r="FU53" s="286"/>
      <c r="FV53" s="286"/>
      <c r="FW53" s="286"/>
      <c r="FX53" s="286"/>
      <c r="FY53" s="286"/>
      <c r="FZ53" s="286"/>
      <c r="GA53" s="286"/>
      <c r="GB53" s="286"/>
      <c r="GC53" s="286"/>
      <c r="GD53" s="286"/>
      <c r="GE53" s="286"/>
      <c r="GF53" s="286"/>
      <c r="GG53" s="286"/>
      <c r="GH53" s="286"/>
      <c r="GI53" s="286"/>
      <c r="GJ53" s="286"/>
      <c r="GK53" s="286"/>
      <c r="GL53" s="286"/>
      <c r="GM53" s="286"/>
      <c r="GN53" s="286"/>
      <c r="GO53" s="286"/>
      <c r="GP53" s="286"/>
      <c r="GQ53" s="286"/>
      <c r="GR53" s="286"/>
      <c r="GS53" s="286"/>
      <c r="GT53" s="286"/>
      <c r="GU53" s="286"/>
      <c r="GV53" s="286"/>
      <c r="GW53" s="286"/>
      <c r="GX53" s="286"/>
      <c r="GY53" s="286"/>
      <c r="GZ53" s="286"/>
      <c r="HA53" s="286"/>
      <c r="HB53" s="286"/>
      <c r="HC53" s="286"/>
      <c r="HD53" s="286"/>
      <c r="HE53" s="286"/>
      <c r="HF53" s="286"/>
      <c r="HG53" s="286"/>
      <c r="HH53" s="286"/>
      <c r="HI53" s="286"/>
      <c r="HJ53" s="286"/>
      <c r="HK53" s="286"/>
      <c r="HL53" s="286"/>
      <c r="HM53" s="286"/>
      <c r="HN53" s="286"/>
      <c r="HO53" s="286"/>
      <c r="HP53" s="286"/>
      <c r="HQ53" s="286"/>
      <c r="HR53" s="286"/>
      <c r="HS53" s="286"/>
      <c r="HT53" s="286"/>
      <c r="HU53" s="286"/>
      <c r="HV53" s="286"/>
      <c r="HW53" s="286"/>
      <c r="HX53" s="286"/>
      <c r="HY53" s="286"/>
      <c r="HZ53" s="286"/>
      <c r="IA53" s="286"/>
      <c r="IB53" s="286"/>
      <c r="IC53" s="286"/>
      <c r="ID53" s="286"/>
      <c r="IE53" s="286"/>
      <c r="IF53" s="286"/>
      <c r="IG53" s="286"/>
      <c r="IH53" s="286"/>
      <c r="II53" s="286"/>
      <c r="IJ53" s="286"/>
      <c r="IK53" s="286"/>
      <c r="IL53" s="286"/>
      <c r="IM53" s="286"/>
      <c r="IN53" s="286"/>
      <c r="IO53" s="286"/>
      <c r="IP53" s="286"/>
      <c r="IQ53" s="286"/>
      <c r="IR53" s="286"/>
      <c r="IS53" s="286"/>
      <c r="IT53" s="286"/>
    </row>
    <row r="54" spans="1:254" s="259" customFormat="1" ht="14.4" x14ac:dyDescent="0.3">
      <c r="A54" s="292" t="s">
        <v>253</v>
      </c>
      <c r="B54" s="378" t="s">
        <v>369</v>
      </c>
      <c r="C54" s="357">
        <f>ROUNDUP('7990NTP-NP'!$J$25*0.12,2)</f>
        <v>0</v>
      </c>
      <c r="D54" s="70"/>
      <c r="E54" s="357">
        <f>ROUNDUP('7990NTP-NP'!$K$25*0.12,2)</f>
        <v>0</v>
      </c>
      <c r="F54" s="70"/>
      <c r="G54" s="357">
        <f>ROUNDUP('7990NTP-NP'!$L$25*0.12,2)</f>
        <v>0</v>
      </c>
      <c r="H54" s="70"/>
      <c r="I54" s="357">
        <f>ROUNDUP('7990NTP-NP'!$M$25*0.12,2)</f>
        <v>0</v>
      </c>
      <c r="J54" s="70"/>
      <c r="K54" s="357">
        <f>ROUNDUP('7990NTP-NP'!$N$25*0.12,2)</f>
        <v>0</v>
      </c>
      <c r="L54" s="70"/>
      <c r="M54" s="357">
        <f>ROUNDUP('7990NTP-NP'!$O$25*0.12,2)</f>
        <v>0</v>
      </c>
      <c r="N54" s="70"/>
      <c r="O54" s="524">
        <f t="shared" si="0"/>
        <v>0</v>
      </c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6"/>
      <c r="EH54" s="286"/>
      <c r="EI54" s="286"/>
      <c r="EJ54" s="286"/>
      <c r="EK54" s="286"/>
      <c r="EL54" s="286"/>
      <c r="EM54" s="286"/>
      <c r="EN54" s="286"/>
      <c r="EO54" s="286"/>
      <c r="EP54" s="286"/>
      <c r="EQ54" s="286"/>
      <c r="ER54" s="286"/>
      <c r="ES54" s="286"/>
      <c r="ET54" s="286"/>
      <c r="EU54" s="286"/>
      <c r="EV54" s="286"/>
      <c r="EW54" s="286"/>
      <c r="EX54" s="286"/>
      <c r="EY54" s="286"/>
      <c r="EZ54" s="286"/>
      <c r="FA54" s="286"/>
      <c r="FB54" s="286"/>
      <c r="FC54" s="286"/>
      <c r="FD54" s="286"/>
      <c r="FE54" s="286"/>
      <c r="FF54" s="286"/>
      <c r="FG54" s="286"/>
      <c r="FH54" s="286"/>
      <c r="FI54" s="286"/>
      <c r="FJ54" s="286"/>
      <c r="FK54" s="286"/>
      <c r="FL54" s="286"/>
      <c r="FM54" s="286"/>
      <c r="FN54" s="286"/>
      <c r="FO54" s="286"/>
      <c r="FP54" s="286"/>
      <c r="FQ54" s="286"/>
      <c r="FR54" s="286"/>
      <c r="FS54" s="286"/>
      <c r="FT54" s="286"/>
      <c r="FU54" s="286"/>
      <c r="FV54" s="286"/>
      <c r="FW54" s="286"/>
      <c r="FX54" s="286"/>
      <c r="FY54" s="286"/>
      <c r="FZ54" s="286"/>
      <c r="GA54" s="286"/>
      <c r="GB54" s="286"/>
      <c r="GC54" s="286"/>
      <c r="GD54" s="286"/>
      <c r="GE54" s="286"/>
      <c r="GF54" s="286"/>
      <c r="GG54" s="286"/>
      <c r="GH54" s="286"/>
      <c r="GI54" s="286"/>
      <c r="GJ54" s="286"/>
      <c r="GK54" s="286"/>
      <c r="GL54" s="286"/>
      <c r="GM54" s="286"/>
      <c r="GN54" s="286"/>
      <c r="GO54" s="286"/>
      <c r="GP54" s="286"/>
      <c r="GQ54" s="286"/>
      <c r="GR54" s="286"/>
      <c r="GS54" s="286"/>
      <c r="GT54" s="286"/>
      <c r="GU54" s="286"/>
      <c r="GV54" s="286"/>
      <c r="GW54" s="286"/>
      <c r="GX54" s="286"/>
      <c r="GY54" s="286"/>
      <c r="GZ54" s="286"/>
      <c r="HA54" s="286"/>
      <c r="HB54" s="286"/>
      <c r="HC54" s="286"/>
      <c r="HD54" s="286"/>
      <c r="HE54" s="286"/>
      <c r="HF54" s="286"/>
      <c r="HG54" s="286"/>
      <c r="HH54" s="286"/>
      <c r="HI54" s="286"/>
      <c r="HJ54" s="286"/>
      <c r="HK54" s="286"/>
      <c r="HL54" s="286"/>
      <c r="HM54" s="286"/>
      <c r="HN54" s="286"/>
      <c r="HO54" s="286"/>
      <c r="HP54" s="286"/>
      <c r="HQ54" s="286"/>
      <c r="HR54" s="286"/>
      <c r="HS54" s="286"/>
      <c r="HT54" s="286"/>
      <c r="HU54" s="286"/>
      <c r="HV54" s="286"/>
      <c r="HW54" s="286"/>
      <c r="HX54" s="286"/>
      <c r="HY54" s="286"/>
      <c r="HZ54" s="286"/>
      <c r="IA54" s="286"/>
      <c r="IB54" s="286"/>
      <c r="IC54" s="286"/>
      <c r="ID54" s="286"/>
      <c r="IE54" s="286"/>
      <c r="IF54" s="286"/>
      <c r="IG54" s="286"/>
      <c r="IH54" s="286"/>
      <c r="II54" s="286"/>
      <c r="IJ54" s="286"/>
      <c r="IK54" s="286"/>
      <c r="IL54" s="286"/>
      <c r="IM54" s="286"/>
      <c r="IN54" s="286"/>
      <c r="IO54" s="286"/>
      <c r="IP54" s="286"/>
      <c r="IQ54" s="286"/>
      <c r="IR54" s="286"/>
      <c r="IS54" s="286"/>
      <c r="IT54" s="286"/>
    </row>
    <row r="55" spans="1:254" s="259" customFormat="1" ht="13.8" x14ac:dyDescent="0.25">
      <c r="A55" s="367"/>
      <c r="B55" s="367"/>
      <c r="C55" s="386"/>
      <c r="D55" s="387"/>
      <c r="E55" s="386"/>
      <c r="F55" s="387"/>
      <c r="G55" s="386"/>
      <c r="H55" s="387"/>
      <c r="I55" s="386"/>
      <c r="J55" s="387"/>
      <c r="K55" s="386"/>
      <c r="L55" s="387"/>
      <c r="M55" s="386"/>
      <c r="N55" s="387"/>
      <c r="O55" s="524">
        <f t="shared" si="0"/>
        <v>0</v>
      </c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6"/>
      <c r="EL55" s="286"/>
      <c r="EM55" s="286"/>
      <c r="EN55" s="286"/>
      <c r="EO55" s="286"/>
      <c r="EP55" s="286"/>
      <c r="EQ55" s="286"/>
      <c r="ER55" s="286"/>
      <c r="ES55" s="286"/>
      <c r="ET55" s="286"/>
      <c r="EU55" s="286"/>
      <c r="EV55" s="286"/>
      <c r="EW55" s="286"/>
      <c r="EX55" s="286"/>
      <c r="EY55" s="286"/>
      <c r="EZ55" s="286"/>
      <c r="FA55" s="286"/>
      <c r="FB55" s="286"/>
      <c r="FC55" s="286"/>
      <c r="FD55" s="286"/>
      <c r="FE55" s="286"/>
      <c r="FF55" s="286"/>
      <c r="FG55" s="286"/>
      <c r="FH55" s="286"/>
      <c r="FI55" s="286"/>
      <c r="FJ55" s="286"/>
      <c r="FK55" s="286"/>
      <c r="FL55" s="286"/>
      <c r="FM55" s="286"/>
      <c r="FN55" s="286"/>
      <c r="FO55" s="286"/>
      <c r="FP55" s="286"/>
      <c r="FQ55" s="286"/>
      <c r="FR55" s="286"/>
      <c r="FS55" s="286"/>
      <c r="FT55" s="286"/>
      <c r="FU55" s="286"/>
      <c r="FV55" s="286"/>
      <c r="FW55" s="286"/>
      <c r="FX55" s="286"/>
      <c r="FY55" s="286"/>
      <c r="FZ55" s="286"/>
      <c r="GA55" s="286"/>
      <c r="GB55" s="286"/>
      <c r="GC55" s="286"/>
      <c r="GD55" s="286"/>
      <c r="GE55" s="286"/>
      <c r="GF55" s="286"/>
      <c r="GG55" s="286"/>
      <c r="GH55" s="286"/>
      <c r="GI55" s="286"/>
      <c r="GJ55" s="286"/>
      <c r="GK55" s="286"/>
      <c r="GL55" s="286"/>
      <c r="GM55" s="286"/>
      <c r="GN55" s="286"/>
      <c r="GO55" s="286"/>
      <c r="GP55" s="286"/>
      <c r="GQ55" s="286"/>
      <c r="GR55" s="286"/>
      <c r="GS55" s="286"/>
      <c r="GT55" s="286"/>
      <c r="GU55" s="286"/>
      <c r="GV55" s="286"/>
      <c r="GW55" s="286"/>
      <c r="GX55" s="286"/>
      <c r="GY55" s="286"/>
      <c r="GZ55" s="286"/>
      <c r="HA55" s="286"/>
      <c r="HB55" s="286"/>
      <c r="HC55" s="286"/>
      <c r="HD55" s="286"/>
      <c r="HE55" s="286"/>
      <c r="HF55" s="286"/>
      <c r="HG55" s="286"/>
      <c r="HH55" s="286"/>
      <c r="HI55" s="286"/>
      <c r="HJ55" s="286"/>
      <c r="HK55" s="286"/>
      <c r="HL55" s="286"/>
      <c r="HM55" s="286"/>
      <c r="HN55" s="286"/>
      <c r="HO55" s="286"/>
      <c r="HP55" s="286"/>
      <c r="HQ55" s="286"/>
      <c r="HR55" s="286"/>
      <c r="HS55" s="286"/>
      <c r="HT55" s="286"/>
      <c r="HU55" s="286"/>
      <c r="HV55" s="286"/>
      <c r="HW55" s="286"/>
      <c r="HX55" s="286"/>
      <c r="HY55" s="286"/>
      <c r="HZ55" s="286"/>
      <c r="IA55" s="286"/>
      <c r="IB55" s="286"/>
      <c r="IC55" s="286"/>
      <c r="ID55" s="286"/>
      <c r="IE55" s="286"/>
      <c r="IF55" s="286"/>
      <c r="IG55" s="286"/>
      <c r="IH55" s="286"/>
      <c r="II55" s="286"/>
      <c r="IJ55" s="286"/>
      <c r="IK55" s="286"/>
      <c r="IL55" s="286"/>
      <c r="IM55" s="286"/>
      <c r="IN55" s="286"/>
      <c r="IO55" s="286"/>
      <c r="IP55" s="286"/>
      <c r="IQ55" s="286"/>
      <c r="IR55" s="286"/>
      <c r="IS55" s="286"/>
      <c r="IT55" s="286"/>
    </row>
    <row r="56" spans="1:254" s="259" customFormat="1" ht="27.6" x14ac:dyDescent="0.25">
      <c r="A56" s="392" t="s">
        <v>257</v>
      </c>
      <c r="B56" s="374" t="s">
        <v>262</v>
      </c>
      <c r="C56" s="356">
        <f>ROUNDDOWN('7990NTP-NP'!$J$26-('7990NTP-NP'!$J$26*0.12),2)</f>
        <v>0</v>
      </c>
      <c r="D56" s="69">
        <f>'7990NTP-NP'!$C$26</f>
        <v>0</v>
      </c>
      <c r="E56" s="356">
        <f>ROUNDDOWN('7990NTP-NP'!$K$26-('7990NTP-NP'!$K$26*0.12),2)</f>
        <v>0</v>
      </c>
      <c r="F56" s="69">
        <f>'7990NTP-NP'!$D$26</f>
        <v>0</v>
      </c>
      <c r="G56" s="356">
        <f>ROUNDDOWN('7990NTP-NP'!$L$26-('7990NTP-NP'!$L$26*0.12),2)</f>
        <v>0</v>
      </c>
      <c r="H56" s="69">
        <f>'7990NTP-NP'!$E$26</f>
        <v>0</v>
      </c>
      <c r="I56" s="356">
        <f>ROUNDDOWN('7990NTP-NP'!$M$26-('7990NTP-NP'!$M$26*0.12),2)</f>
        <v>0</v>
      </c>
      <c r="J56" s="69">
        <f>'7990NTP-NP'!$F$26</f>
        <v>0</v>
      </c>
      <c r="K56" s="356">
        <f>ROUNDDOWN('7990NTP-NP'!$N$26-('7990NTP-NP'!$N$26*0.12),2)</f>
        <v>0</v>
      </c>
      <c r="L56" s="69">
        <f>'7990NTP-NP'!$G$26</f>
        <v>0</v>
      </c>
      <c r="M56" s="356">
        <f>ROUNDDOWN('7990NTP-NP'!$O$26-('7990NTP-NP'!$O$26*0.12),2)</f>
        <v>0</v>
      </c>
      <c r="N56" s="69">
        <f>'7990NTP-NP'!$H$26</f>
        <v>0</v>
      </c>
      <c r="O56" s="524">
        <f t="shared" si="0"/>
        <v>0</v>
      </c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  <c r="GP56" s="286"/>
      <c r="GQ56" s="286"/>
      <c r="GR56" s="286"/>
      <c r="GS56" s="286"/>
      <c r="GT56" s="286"/>
      <c r="GU56" s="286"/>
      <c r="GV56" s="286"/>
      <c r="GW56" s="286"/>
      <c r="GX56" s="286"/>
      <c r="GY56" s="286"/>
      <c r="GZ56" s="286"/>
      <c r="HA56" s="286"/>
      <c r="HB56" s="286"/>
      <c r="HC56" s="286"/>
      <c r="HD56" s="286"/>
      <c r="HE56" s="286"/>
      <c r="HF56" s="286"/>
      <c r="HG56" s="286"/>
      <c r="HH56" s="286"/>
      <c r="HI56" s="286"/>
      <c r="HJ56" s="286"/>
      <c r="HK56" s="286"/>
      <c r="HL56" s="286"/>
      <c r="HM56" s="286"/>
      <c r="HN56" s="286"/>
      <c r="HO56" s="286"/>
      <c r="HP56" s="286"/>
      <c r="HQ56" s="286"/>
      <c r="HR56" s="286"/>
      <c r="HS56" s="286"/>
      <c r="HT56" s="286"/>
      <c r="HU56" s="286"/>
      <c r="HV56" s="286"/>
      <c r="HW56" s="286"/>
      <c r="HX56" s="286"/>
      <c r="HY56" s="286"/>
      <c r="HZ56" s="286"/>
      <c r="IA56" s="286"/>
      <c r="IB56" s="286"/>
      <c r="IC56" s="286"/>
      <c r="ID56" s="286"/>
      <c r="IE56" s="286"/>
      <c r="IF56" s="286"/>
      <c r="IG56" s="286"/>
      <c r="IH56" s="286"/>
      <c r="II56" s="286"/>
      <c r="IJ56" s="286"/>
      <c r="IK56" s="286"/>
      <c r="IL56" s="286"/>
      <c r="IM56" s="286"/>
      <c r="IN56" s="286"/>
      <c r="IO56" s="286"/>
      <c r="IP56" s="286"/>
      <c r="IQ56" s="286"/>
      <c r="IR56" s="286"/>
      <c r="IS56" s="286"/>
      <c r="IT56" s="286"/>
    </row>
    <row r="57" spans="1:254" s="259" customFormat="1" ht="13.8" x14ac:dyDescent="0.25">
      <c r="A57" s="392" t="s">
        <v>256</v>
      </c>
      <c r="B57" s="365" t="s">
        <v>370</v>
      </c>
      <c r="C57" s="357">
        <f>ROUNDUP('7990NTP-NP'!$J$26*0.12,2)</f>
        <v>0</v>
      </c>
      <c r="D57" s="70"/>
      <c r="E57" s="357">
        <f>ROUNDUP('7990NTP-NP'!$K$26*0.12,2)</f>
        <v>0</v>
      </c>
      <c r="F57" s="70"/>
      <c r="G57" s="357">
        <f>ROUNDUP('7990NTP-NP'!$L$26*0.12,2)</f>
        <v>0</v>
      </c>
      <c r="H57" s="70"/>
      <c r="I57" s="357">
        <f>ROUNDUP('7990NTP-NP'!$M$26*0.12,2)</f>
        <v>0</v>
      </c>
      <c r="J57" s="70"/>
      <c r="K57" s="357">
        <f>ROUNDUP('7990NTP-NP'!$N$26*0.12,2)</f>
        <v>0</v>
      </c>
      <c r="L57" s="70"/>
      <c r="M57" s="357">
        <f>ROUNDUP('7990NTP-NP'!$O$26*0.12,2)</f>
        <v>0</v>
      </c>
      <c r="N57" s="70"/>
      <c r="O57" s="524">
        <f t="shared" si="0"/>
        <v>0</v>
      </c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  <c r="GG57" s="286"/>
      <c r="GH57" s="286"/>
      <c r="GI57" s="286"/>
      <c r="GJ57" s="286"/>
      <c r="GK57" s="286"/>
      <c r="GL57" s="286"/>
      <c r="GM57" s="286"/>
      <c r="GN57" s="286"/>
      <c r="GO57" s="286"/>
      <c r="GP57" s="286"/>
      <c r="GQ57" s="286"/>
      <c r="GR57" s="286"/>
      <c r="GS57" s="286"/>
      <c r="GT57" s="286"/>
      <c r="GU57" s="286"/>
      <c r="GV57" s="286"/>
      <c r="GW57" s="286"/>
      <c r="GX57" s="286"/>
      <c r="GY57" s="286"/>
      <c r="GZ57" s="286"/>
      <c r="HA57" s="286"/>
      <c r="HB57" s="286"/>
      <c r="HC57" s="286"/>
      <c r="HD57" s="286"/>
      <c r="HE57" s="286"/>
      <c r="HF57" s="286"/>
      <c r="HG57" s="286"/>
      <c r="HH57" s="286"/>
      <c r="HI57" s="286"/>
      <c r="HJ57" s="286"/>
      <c r="HK57" s="286"/>
      <c r="HL57" s="286"/>
      <c r="HM57" s="286"/>
      <c r="HN57" s="286"/>
      <c r="HO57" s="286"/>
      <c r="HP57" s="286"/>
      <c r="HQ57" s="286"/>
      <c r="HR57" s="286"/>
      <c r="HS57" s="286"/>
      <c r="HT57" s="286"/>
      <c r="HU57" s="286"/>
      <c r="HV57" s="286"/>
      <c r="HW57" s="286"/>
      <c r="HX57" s="286"/>
      <c r="HY57" s="286"/>
      <c r="HZ57" s="286"/>
      <c r="IA57" s="286"/>
      <c r="IB57" s="286"/>
      <c r="IC57" s="286"/>
      <c r="ID57" s="286"/>
      <c r="IE57" s="286"/>
      <c r="IF57" s="286"/>
      <c r="IG57" s="286"/>
      <c r="IH57" s="286"/>
      <c r="II57" s="286"/>
      <c r="IJ57" s="286"/>
      <c r="IK57" s="286"/>
      <c r="IL57" s="286"/>
      <c r="IM57" s="286"/>
      <c r="IN57" s="286"/>
      <c r="IO57" s="286"/>
      <c r="IP57" s="286"/>
      <c r="IQ57" s="286"/>
      <c r="IR57" s="286"/>
      <c r="IS57" s="286"/>
      <c r="IT57" s="286"/>
    </row>
    <row r="58" spans="1:254" s="259" customFormat="1" ht="13.8" x14ac:dyDescent="0.25">
      <c r="A58" s="367"/>
      <c r="B58" s="367"/>
      <c r="C58" s="386"/>
      <c r="D58" s="387"/>
      <c r="E58" s="386"/>
      <c r="F58" s="387"/>
      <c r="G58" s="386"/>
      <c r="H58" s="387"/>
      <c r="I58" s="386"/>
      <c r="J58" s="387"/>
      <c r="K58" s="386"/>
      <c r="L58" s="387"/>
      <c r="M58" s="386"/>
      <c r="N58" s="387"/>
      <c r="O58" s="524">
        <f t="shared" si="0"/>
        <v>0</v>
      </c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  <c r="IT58" s="286"/>
    </row>
    <row r="59" spans="1:254" s="259" customFormat="1" ht="13.8" x14ac:dyDescent="0.25">
      <c r="A59" s="392" t="s">
        <v>261</v>
      </c>
      <c r="B59" s="374" t="s">
        <v>258</v>
      </c>
      <c r="C59" s="356">
        <f>ROUNDDOWN('7990NTP-NP'!$J$27-('7990NTP-NP'!$J$27*0.12),2)</f>
        <v>0</v>
      </c>
      <c r="D59" s="69">
        <f>'7990NTP-NP'!$C$27</f>
        <v>0</v>
      </c>
      <c r="E59" s="356">
        <f>ROUNDDOWN('7990NTP-NP'!$K$27-('7990NTP-NP'!$K$27*0.12),2)</f>
        <v>0</v>
      </c>
      <c r="F59" s="69">
        <f>'7990NTP-NP'!$D$27</f>
        <v>0</v>
      </c>
      <c r="G59" s="356">
        <f>ROUNDDOWN('7990NTP-NP'!$L$27-('7990NTP-NP'!$L$27*0.12),2)</f>
        <v>0</v>
      </c>
      <c r="H59" s="69">
        <f>'7990NTP-NP'!$E$27</f>
        <v>0</v>
      </c>
      <c r="I59" s="356">
        <f>ROUNDDOWN('7990NTP-NP'!$M$27-('7990NTP-NP'!$M$27*0.12),2)</f>
        <v>0</v>
      </c>
      <c r="J59" s="69">
        <f>'7990NTP-NP'!$F$27</f>
        <v>0</v>
      </c>
      <c r="K59" s="356">
        <f>ROUNDDOWN('7990NTP-NP'!$N$27-('7990NTP-NP'!$N$27*0.12),2)</f>
        <v>0</v>
      </c>
      <c r="L59" s="69">
        <f>'7990NTP-NP'!$G$27</f>
        <v>0</v>
      </c>
      <c r="M59" s="356">
        <f>ROUNDDOWN('7990NTP-NP'!$O$27-('7990NTP-NP'!$O$27*0.12),2)</f>
        <v>0</v>
      </c>
      <c r="N59" s="69">
        <f>'7990NTP-NP'!$H$27</f>
        <v>0</v>
      </c>
      <c r="O59" s="524">
        <f t="shared" si="0"/>
        <v>0</v>
      </c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6"/>
      <c r="EJ59" s="286"/>
      <c r="EK59" s="286"/>
      <c r="EL59" s="286"/>
      <c r="EM59" s="286"/>
      <c r="EN59" s="286"/>
      <c r="EO59" s="286"/>
      <c r="EP59" s="286"/>
      <c r="EQ59" s="286"/>
      <c r="ER59" s="286"/>
      <c r="ES59" s="286"/>
      <c r="ET59" s="286"/>
      <c r="EU59" s="286"/>
      <c r="EV59" s="286"/>
      <c r="EW59" s="286"/>
      <c r="EX59" s="286"/>
      <c r="EY59" s="286"/>
      <c r="EZ59" s="286"/>
      <c r="FA59" s="286"/>
      <c r="FB59" s="286"/>
      <c r="FC59" s="286"/>
      <c r="FD59" s="286"/>
      <c r="FE59" s="286"/>
      <c r="FF59" s="286"/>
      <c r="FG59" s="286"/>
      <c r="FH59" s="286"/>
      <c r="FI59" s="286"/>
      <c r="FJ59" s="286"/>
      <c r="FK59" s="286"/>
      <c r="FL59" s="286"/>
      <c r="FM59" s="286"/>
      <c r="FN59" s="286"/>
      <c r="FO59" s="286"/>
      <c r="FP59" s="286"/>
      <c r="FQ59" s="286"/>
      <c r="FR59" s="286"/>
      <c r="FS59" s="286"/>
      <c r="FT59" s="286"/>
      <c r="FU59" s="286"/>
      <c r="FV59" s="286"/>
      <c r="FW59" s="286"/>
      <c r="FX59" s="286"/>
      <c r="FY59" s="286"/>
      <c r="FZ59" s="286"/>
      <c r="GA59" s="286"/>
      <c r="GB59" s="286"/>
      <c r="GC59" s="286"/>
      <c r="GD59" s="286"/>
      <c r="GE59" s="286"/>
      <c r="GF59" s="286"/>
      <c r="GG59" s="286"/>
      <c r="GH59" s="286"/>
      <c r="GI59" s="286"/>
      <c r="GJ59" s="286"/>
      <c r="GK59" s="286"/>
      <c r="GL59" s="286"/>
      <c r="GM59" s="286"/>
      <c r="GN59" s="286"/>
      <c r="GO59" s="286"/>
      <c r="GP59" s="286"/>
      <c r="GQ59" s="286"/>
      <c r="GR59" s="286"/>
      <c r="GS59" s="286"/>
      <c r="GT59" s="286"/>
      <c r="GU59" s="286"/>
      <c r="GV59" s="286"/>
      <c r="GW59" s="286"/>
      <c r="GX59" s="286"/>
      <c r="GY59" s="286"/>
      <c r="GZ59" s="286"/>
      <c r="HA59" s="286"/>
      <c r="HB59" s="286"/>
      <c r="HC59" s="286"/>
      <c r="HD59" s="286"/>
      <c r="HE59" s="286"/>
      <c r="HF59" s="286"/>
      <c r="HG59" s="286"/>
      <c r="HH59" s="286"/>
      <c r="HI59" s="286"/>
      <c r="HJ59" s="286"/>
      <c r="HK59" s="286"/>
      <c r="HL59" s="286"/>
      <c r="HM59" s="286"/>
      <c r="HN59" s="286"/>
      <c r="HO59" s="286"/>
      <c r="HP59" s="286"/>
      <c r="HQ59" s="286"/>
      <c r="HR59" s="286"/>
      <c r="HS59" s="286"/>
      <c r="HT59" s="286"/>
      <c r="HU59" s="286"/>
      <c r="HV59" s="286"/>
      <c r="HW59" s="286"/>
      <c r="HX59" s="286"/>
      <c r="HY59" s="286"/>
      <c r="HZ59" s="286"/>
      <c r="IA59" s="286"/>
      <c r="IB59" s="286"/>
      <c r="IC59" s="286"/>
      <c r="ID59" s="286"/>
      <c r="IE59" s="286"/>
      <c r="IF59" s="286"/>
      <c r="IG59" s="286"/>
      <c r="IH59" s="286"/>
      <c r="II59" s="286"/>
      <c r="IJ59" s="286"/>
      <c r="IK59" s="286"/>
      <c r="IL59" s="286"/>
      <c r="IM59" s="286"/>
      <c r="IN59" s="286"/>
      <c r="IO59" s="286"/>
      <c r="IP59" s="286"/>
      <c r="IQ59" s="286"/>
      <c r="IR59" s="286"/>
      <c r="IS59" s="286"/>
      <c r="IT59" s="286"/>
    </row>
    <row r="60" spans="1:254" s="259" customFormat="1" ht="13.8" x14ac:dyDescent="0.25">
      <c r="A60" s="393" t="s">
        <v>260</v>
      </c>
      <c r="B60" s="379" t="s">
        <v>259</v>
      </c>
      <c r="C60" s="357">
        <f>ROUNDUP('7990NTP-NP'!$J$27*0.12,2)</f>
        <v>0</v>
      </c>
      <c r="D60" s="70"/>
      <c r="E60" s="357">
        <f>ROUNDUP('7990NTP-NP'!$K$27*0.12,2)</f>
        <v>0</v>
      </c>
      <c r="F60" s="70"/>
      <c r="G60" s="357">
        <f>ROUNDUP('7990NTP-NP'!$L$27*0.12,2)</f>
        <v>0</v>
      </c>
      <c r="H60" s="70"/>
      <c r="I60" s="357">
        <f>ROUNDUP('7990NTP-NP'!$M$27*0.12,2)</f>
        <v>0</v>
      </c>
      <c r="J60" s="70"/>
      <c r="K60" s="357">
        <f>ROUNDUP('7990NTP-NP'!$N$27*0.12,2)</f>
        <v>0</v>
      </c>
      <c r="L60" s="70"/>
      <c r="M60" s="357">
        <f>ROUNDUP('7990NTP-NP'!$O$27*0.12,2)</f>
        <v>0</v>
      </c>
      <c r="N60" s="70"/>
      <c r="O60" s="524">
        <f t="shared" si="0"/>
        <v>0</v>
      </c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6"/>
      <c r="CJ60" s="286"/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6"/>
      <c r="DW60" s="286"/>
      <c r="DX60" s="286"/>
      <c r="DY60" s="286"/>
      <c r="DZ60" s="286"/>
      <c r="EA60" s="286"/>
      <c r="EB60" s="286"/>
      <c r="EC60" s="286"/>
      <c r="ED60" s="286"/>
      <c r="EE60" s="286"/>
      <c r="EF60" s="286"/>
      <c r="EG60" s="286"/>
      <c r="EH60" s="286"/>
      <c r="EI60" s="286"/>
      <c r="EJ60" s="286"/>
      <c r="EK60" s="286"/>
      <c r="EL60" s="286"/>
      <c r="EM60" s="286"/>
      <c r="EN60" s="286"/>
      <c r="EO60" s="286"/>
      <c r="EP60" s="286"/>
      <c r="EQ60" s="286"/>
      <c r="ER60" s="286"/>
      <c r="ES60" s="286"/>
      <c r="ET60" s="286"/>
      <c r="EU60" s="286"/>
      <c r="EV60" s="286"/>
      <c r="EW60" s="286"/>
      <c r="EX60" s="286"/>
      <c r="EY60" s="286"/>
      <c r="EZ60" s="286"/>
      <c r="FA60" s="286"/>
      <c r="FB60" s="286"/>
      <c r="FC60" s="286"/>
      <c r="FD60" s="286"/>
      <c r="FE60" s="286"/>
      <c r="FF60" s="286"/>
      <c r="FG60" s="286"/>
      <c r="FH60" s="286"/>
      <c r="FI60" s="286"/>
      <c r="FJ60" s="286"/>
      <c r="FK60" s="286"/>
      <c r="FL60" s="286"/>
      <c r="FM60" s="286"/>
      <c r="FN60" s="286"/>
      <c r="FO60" s="286"/>
      <c r="FP60" s="286"/>
      <c r="FQ60" s="286"/>
      <c r="FR60" s="286"/>
      <c r="FS60" s="286"/>
      <c r="FT60" s="286"/>
      <c r="FU60" s="286"/>
      <c r="FV60" s="286"/>
      <c r="FW60" s="286"/>
      <c r="FX60" s="286"/>
      <c r="FY60" s="286"/>
      <c r="FZ60" s="286"/>
      <c r="GA60" s="286"/>
      <c r="GB60" s="286"/>
      <c r="GC60" s="286"/>
      <c r="GD60" s="286"/>
      <c r="GE60" s="286"/>
      <c r="GF60" s="286"/>
      <c r="GG60" s="286"/>
      <c r="GH60" s="286"/>
      <c r="GI60" s="286"/>
      <c r="GJ60" s="286"/>
      <c r="GK60" s="286"/>
      <c r="GL60" s="286"/>
      <c r="GM60" s="286"/>
      <c r="GN60" s="286"/>
      <c r="GO60" s="286"/>
      <c r="GP60" s="286"/>
      <c r="GQ60" s="286"/>
      <c r="GR60" s="286"/>
      <c r="GS60" s="286"/>
      <c r="GT60" s="286"/>
      <c r="GU60" s="286"/>
      <c r="GV60" s="286"/>
      <c r="GW60" s="286"/>
      <c r="GX60" s="286"/>
      <c r="GY60" s="286"/>
      <c r="GZ60" s="286"/>
      <c r="HA60" s="286"/>
      <c r="HB60" s="286"/>
      <c r="HC60" s="286"/>
      <c r="HD60" s="286"/>
      <c r="HE60" s="286"/>
      <c r="HF60" s="286"/>
      <c r="HG60" s="286"/>
      <c r="HH60" s="286"/>
      <c r="HI60" s="286"/>
      <c r="HJ60" s="286"/>
      <c r="HK60" s="286"/>
      <c r="HL60" s="286"/>
      <c r="HM60" s="286"/>
      <c r="HN60" s="286"/>
      <c r="HO60" s="286"/>
      <c r="HP60" s="286"/>
      <c r="HQ60" s="286"/>
      <c r="HR60" s="286"/>
      <c r="HS60" s="286"/>
      <c r="HT60" s="286"/>
      <c r="HU60" s="286"/>
      <c r="HV60" s="286"/>
      <c r="HW60" s="286"/>
      <c r="HX60" s="286"/>
      <c r="HY60" s="286"/>
      <c r="HZ60" s="286"/>
      <c r="IA60" s="286"/>
      <c r="IB60" s="286"/>
      <c r="IC60" s="286"/>
      <c r="ID60" s="286"/>
      <c r="IE60" s="286"/>
      <c r="IF60" s="286"/>
      <c r="IG60" s="286"/>
      <c r="IH60" s="286"/>
      <c r="II60" s="286"/>
      <c r="IJ60" s="286"/>
      <c r="IK60" s="286"/>
      <c r="IL60" s="286"/>
      <c r="IM60" s="286"/>
      <c r="IN60" s="286"/>
      <c r="IO60" s="286"/>
      <c r="IP60" s="286"/>
      <c r="IQ60" s="286"/>
      <c r="IR60" s="286"/>
      <c r="IS60" s="286"/>
      <c r="IT60" s="286"/>
    </row>
    <row r="61" spans="1:254" s="259" customFormat="1" ht="13.8" x14ac:dyDescent="0.25">
      <c r="A61" s="367"/>
      <c r="B61" s="367"/>
      <c r="C61" s="386"/>
      <c r="D61" s="387"/>
      <c r="E61" s="386"/>
      <c r="F61" s="387"/>
      <c r="G61" s="386"/>
      <c r="H61" s="387"/>
      <c r="I61" s="386"/>
      <c r="J61" s="387"/>
      <c r="K61" s="386"/>
      <c r="L61" s="387"/>
      <c r="M61" s="386"/>
      <c r="N61" s="387"/>
      <c r="O61" s="524">
        <f t="shared" si="0"/>
        <v>0</v>
      </c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6"/>
      <c r="CI61" s="286"/>
      <c r="CJ61" s="286"/>
      <c r="CK61" s="286"/>
      <c r="CL61" s="286"/>
      <c r="CM61" s="286"/>
      <c r="CN61" s="286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6"/>
      <c r="DW61" s="286"/>
      <c r="DX61" s="286"/>
      <c r="DY61" s="286"/>
      <c r="DZ61" s="286"/>
      <c r="EA61" s="286"/>
      <c r="EB61" s="286"/>
      <c r="EC61" s="286"/>
      <c r="ED61" s="286"/>
      <c r="EE61" s="286"/>
      <c r="EF61" s="286"/>
      <c r="EG61" s="286"/>
      <c r="EH61" s="286"/>
      <c r="EI61" s="286"/>
      <c r="EJ61" s="286"/>
      <c r="EK61" s="286"/>
      <c r="EL61" s="286"/>
      <c r="EM61" s="286"/>
      <c r="EN61" s="286"/>
      <c r="EO61" s="286"/>
      <c r="EP61" s="286"/>
      <c r="EQ61" s="286"/>
      <c r="ER61" s="286"/>
      <c r="ES61" s="286"/>
      <c r="ET61" s="286"/>
      <c r="EU61" s="286"/>
      <c r="EV61" s="286"/>
      <c r="EW61" s="286"/>
      <c r="EX61" s="286"/>
      <c r="EY61" s="286"/>
      <c r="EZ61" s="286"/>
      <c r="FA61" s="286"/>
      <c r="FB61" s="286"/>
      <c r="FC61" s="286"/>
      <c r="FD61" s="286"/>
      <c r="FE61" s="286"/>
      <c r="FF61" s="286"/>
      <c r="FG61" s="286"/>
      <c r="FH61" s="286"/>
      <c r="FI61" s="286"/>
      <c r="FJ61" s="286"/>
      <c r="FK61" s="286"/>
      <c r="FL61" s="286"/>
      <c r="FM61" s="286"/>
      <c r="FN61" s="286"/>
      <c r="FO61" s="286"/>
      <c r="FP61" s="286"/>
      <c r="FQ61" s="286"/>
      <c r="FR61" s="286"/>
      <c r="FS61" s="286"/>
      <c r="FT61" s="286"/>
      <c r="FU61" s="286"/>
      <c r="FV61" s="286"/>
      <c r="FW61" s="286"/>
      <c r="FX61" s="286"/>
      <c r="FY61" s="286"/>
      <c r="FZ61" s="286"/>
      <c r="GA61" s="286"/>
      <c r="GB61" s="286"/>
      <c r="GC61" s="286"/>
      <c r="GD61" s="286"/>
      <c r="GE61" s="286"/>
      <c r="GF61" s="286"/>
      <c r="GG61" s="286"/>
      <c r="GH61" s="286"/>
      <c r="GI61" s="286"/>
      <c r="GJ61" s="286"/>
      <c r="GK61" s="286"/>
      <c r="GL61" s="286"/>
      <c r="GM61" s="286"/>
      <c r="GN61" s="286"/>
      <c r="GO61" s="286"/>
      <c r="GP61" s="286"/>
      <c r="GQ61" s="286"/>
      <c r="GR61" s="286"/>
      <c r="GS61" s="286"/>
      <c r="GT61" s="286"/>
      <c r="GU61" s="286"/>
      <c r="GV61" s="286"/>
      <c r="GW61" s="286"/>
      <c r="GX61" s="286"/>
      <c r="GY61" s="286"/>
      <c r="GZ61" s="286"/>
      <c r="HA61" s="286"/>
      <c r="HB61" s="286"/>
      <c r="HC61" s="286"/>
      <c r="HD61" s="286"/>
      <c r="HE61" s="286"/>
      <c r="HF61" s="286"/>
      <c r="HG61" s="286"/>
      <c r="HH61" s="286"/>
      <c r="HI61" s="286"/>
      <c r="HJ61" s="286"/>
      <c r="HK61" s="286"/>
      <c r="HL61" s="286"/>
      <c r="HM61" s="286"/>
      <c r="HN61" s="286"/>
      <c r="HO61" s="286"/>
      <c r="HP61" s="286"/>
      <c r="HQ61" s="286"/>
      <c r="HR61" s="286"/>
      <c r="HS61" s="286"/>
      <c r="HT61" s="286"/>
      <c r="HU61" s="286"/>
      <c r="HV61" s="286"/>
      <c r="HW61" s="286"/>
      <c r="HX61" s="286"/>
      <c r="HY61" s="286"/>
      <c r="HZ61" s="286"/>
      <c r="IA61" s="286"/>
      <c r="IB61" s="286"/>
      <c r="IC61" s="286"/>
      <c r="ID61" s="286"/>
      <c r="IE61" s="286"/>
      <c r="IF61" s="286"/>
      <c r="IG61" s="286"/>
      <c r="IH61" s="286"/>
      <c r="II61" s="286"/>
      <c r="IJ61" s="286"/>
      <c r="IK61" s="286"/>
      <c r="IL61" s="286"/>
      <c r="IM61" s="286"/>
      <c r="IN61" s="286"/>
      <c r="IO61" s="286"/>
      <c r="IP61" s="286"/>
      <c r="IQ61" s="286"/>
      <c r="IR61" s="286"/>
      <c r="IS61" s="286"/>
      <c r="IT61" s="286"/>
    </row>
    <row r="62" spans="1:254" s="259" customFormat="1" ht="27.6" x14ac:dyDescent="0.25">
      <c r="A62" s="392" t="s">
        <v>329</v>
      </c>
      <c r="B62" s="380" t="s">
        <v>381</v>
      </c>
      <c r="C62" s="356">
        <f>ROUNDDOWN('7990NTP-NP'!$J$28-('7990NTP-NP'!$J$28*0.5),2)</f>
        <v>0</v>
      </c>
      <c r="D62" s="69">
        <f>'7990NTP-NP'!$C$28</f>
        <v>0</v>
      </c>
      <c r="E62" s="356">
        <f>ROUNDDOWN('7990NTP-NP'!$K$28-('7990NTP-NP'!$K$28*0.5),2)</f>
        <v>0</v>
      </c>
      <c r="F62" s="69">
        <f>'7990NTP-NP'!$D$28</f>
        <v>0</v>
      </c>
      <c r="G62" s="356">
        <f>ROUNDDOWN('7990NTP-NP'!$L$28-('7990NTP-NP'!$L$28*0.5),2)</f>
        <v>0</v>
      </c>
      <c r="H62" s="69">
        <f>'7990NTP-NP'!$E$28</f>
        <v>0</v>
      </c>
      <c r="I62" s="356">
        <f>ROUNDDOWN('7990NTP-NP'!$M$28-('7990NTP-NP'!$M$28*0.5),2)</f>
        <v>0</v>
      </c>
      <c r="J62" s="69">
        <f>'7990NTP-NP'!$F$28</f>
        <v>0</v>
      </c>
      <c r="K62" s="356">
        <f>ROUNDDOWN('7990NTP-NP'!$N$28-('7990NTP-NP'!$N$28*0.5),2)</f>
        <v>0</v>
      </c>
      <c r="L62" s="69">
        <f>'7990NTP-NP'!$G$28</f>
        <v>0</v>
      </c>
      <c r="M62" s="356">
        <f>ROUNDDOWN('7990NTP-NP'!$O$28-('7990NTP-NP'!$O$28*0.5),2)</f>
        <v>0</v>
      </c>
      <c r="N62" s="69">
        <f>'7990NTP-NP'!$H$28</f>
        <v>0</v>
      </c>
      <c r="O62" s="524">
        <f t="shared" si="0"/>
        <v>0</v>
      </c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6"/>
      <c r="CI62" s="286"/>
      <c r="CJ62" s="286"/>
      <c r="CK62" s="286"/>
      <c r="CL62" s="286"/>
      <c r="CM62" s="286"/>
      <c r="CN62" s="286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6"/>
      <c r="DB62" s="286"/>
      <c r="DC62" s="286"/>
      <c r="DD62" s="286"/>
      <c r="DE62" s="286"/>
      <c r="DF62" s="286"/>
      <c r="DG62" s="286"/>
      <c r="DH62" s="286"/>
      <c r="DI62" s="286"/>
      <c r="DJ62" s="286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6"/>
      <c r="DW62" s="286"/>
      <c r="DX62" s="286"/>
      <c r="DY62" s="286"/>
      <c r="DZ62" s="286"/>
      <c r="EA62" s="286"/>
      <c r="EB62" s="286"/>
      <c r="EC62" s="286"/>
      <c r="ED62" s="286"/>
      <c r="EE62" s="286"/>
      <c r="EF62" s="286"/>
      <c r="EG62" s="286"/>
      <c r="EH62" s="286"/>
      <c r="EI62" s="286"/>
      <c r="EJ62" s="286"/>
      <c r="EK62" s="286"/>
      <c r="EL62" s="286"/>
      <c r="EM62" s="286"/>
      <c r="EN62" s="286"/>
      <c r="EO62" s="286"/>
      <c r="EP62" s="286"/>
      <c r="EQ62" s="286"/>
      <c r="ER62" s="286"/>
      <c r="ES62" s="286"/>
      <c r="ET62" s="286"/>
      <c r="EU62" s="286"/>
      <c r="EV62" s="286"/>
      <c r="EW62" s="286"/>
      <c r="EX62" s="286"/>
      <c r="EY62" s="286"/>
      <c r="EZ62" s="286"/>
      <c r="FA62" s="286"/>
      <c r="FB62" s="286"/>
      <c r="FC62" s="286"/>
      <c r="FD62" s="286"/>
      <c r="FE62" s="286"/>
      <c r="FF62" s="286"/>
      <c r="FG62" s="286"/>
      <c r="FH62" s="286"/>
      <c r="FI62" s="286"/>
      <c r="FJ62" s="286"/>
      <c r="FK62" s="286"/>
      <c r="FL62" s="286"/>
      <c r="FM62" s="286"/>
      <c r="FN62" s="286"/>
      <c r="FO62" s="286"/>
      <c r="FP62" s="286"/>
      <c r="FQ62" s="286"/>
      <c r="FR62" s="286"/>
      <c r="FS62" s="286"/>
      <c r="FT62" s="286"/>
      <c r="FU62" s="286"/>
      <c r="FV62" s="286"/>
      <c r="FW62" s="286"/>
      <c r="FX62" s="286"/>
      <c r="FY62" s="286"/>
      <c r="FZ62" s="286"/>
      <c r="GA62" s="286"/>
      <c r="GB62" s="286"/>
      <c r="GC62" s="286"/>
      <c r="GD62" s="286"/>
      <c r="GE62" s="286"/>
      <c r="GF62" s="286"/>
      <c r="GG62" s="286"/>
      <c r="GH62" s="286"/>
      <c r="GI62" s="286"/>
      <c r="GJ62" s="286"/>
      <c r="GK62" s="286"/>
      <c r="GL62" s="286"/>
      <c r="GM62" s="286"/>
      <c r="GN62" s="286"/>
      <c r="GO62" s="286"/>
      <c r="GP62" s="286"/>
      <c r="GQ62" s="286"/>
      <c r="GR62" s="286"/>
      <c r="GS62" s="286"/>
      <c r="GT62" s="286"/>
      <c r="GU62" s="286"/>
      <c r="GV62" s="286"/>
      <c r="GW62" s="286"/>
      <c r="GX62" s="286"/>
      <c r="GY62" s="286"/>
      <c r="GZ62" s="286"/>
      <c r="HA62" s="286"/>
      <c r="HB62" s="286"/>
      <c r="HC62" s="286"/>
      <c r="HD62" s="286"/>
      <c r="HE62" s="286"/>
      <c r="HF62" s="286"/>
      <c r="HG62" s="286"/>
      <c r="HH62" s="286"/>
      <c r="HI62" s="286"/>
      <c r="HJ62" s="286"/>
      <c r="HK62" s="286"/>
      <c r="HL62" s="286"/>
      <c r="HM62" s="286"/>
      <c r="HN62" s="286"/>
      <c r="HO62" s="286"/>
      <c r="HP62" s="286"/>
      <c r="HQ62" s="286"/>
      <c r="HR62" s="286"/>
      <c r="HS62" s="286"/>
      <c r="HT62" s="286"/>
      <c r="HU62" s="286"/>
      <c r="HV62" s="286"/>
      <c r="HW62" s="286"/>
      <c r="HX62" s="286"/>
      <c r="HY62" s="286"/>
      <c r="HZ62" s="286"/>
      <c r="IA62" s="286"/>
      <c r="IB62" s="286"/>
      <c r="IC62" s="286"/>
      <c r="ID62" s="286"/>
      <c r="IE62" s="286"/>
      <c r="IF62" s="286"/>
      <c r="IG62" s="286"/>
      <c r="IH62" s="286"/>
      <c r="II62" s="286"/>
      <c r="IJ62" s="286"/>
      <c r="IK62" s="286"/>
      <c r="IL62" s="286"/>
      <c r="IM62" s="286"/>
      <c r="IN62" s="286"/>
      <c r="IO62" s="286"/>
      <c r="IP62" s="286"/>
      <c r="IQ62" s="286"/>
      <c r="IR62" s="286"/>
      <c r="IS62" s="286"/>
      <c r="IT62" s="286"/>
    </row>
    <row r="63" spans="1:254" s="259" customFormat="1" ht="27.6" x14ac:dyDescent="0.25">
      <c r="A63" s="392" t="s">
        <v>330</v>
      </c>
      <c r="B63" s="380" t="s">
        <v>382</v>
      </c>
      <c r="C63" s="357">
        <f>ROUNDUP('7990NTP-NP'!$J$28*0.5,2)</f>
        <v>0</v>
      </c>
      <c r="D63" s="70"/>
      <c r="E63" s="357">
        <f>ROUNDUP('7990NTP-NP'!$K$28*0.5,2)</f>
        <v>0</v>
      </c>
      <c r="F63" s="70"/>
      <c r="G63" s="357">
        <f>ROUNDUP('7990NTP-NP'!$L$28*0.5,2)</f>
        <v>0</v>
      </c>
      <c r="H63" s="70"/>
      <c r="I63" s="357">
        <f>ROUNDUP('7990NTP-NP'!$M$28*0.5,2)</f>
        <v>0</v>
      </c>
      <c r="J63" s="70"/>
      <c r="K63" s="357">
        <f>ROUNDUP('7990NTP-NP'!$N$28*0.5,2)</f>
        <v>0</v>
      </c>
      <c r="L63" s="70"/>
      <c r="M63" s="357">
        <f>ROUNDUP('7990NTP-NP'!$O$28*0.5,2)</f>
        <v>0</v>
      </c>
      <c r="N63" s="70"/>
      <c r="O63" s="524">
        <f t="shared" si="0"/>
        <v>0</v>
      </c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6"/>
      <c r="CI63" s="286"/>
      <c r="CJ63" s="286"/>
      <c r="CK63" s="286"/>
      <c r="CL63" s="286"/>
      <c r="CM63" s="286"/>
      <c r="CN63" s="286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6"/>
      <c r="EJ63" s="286"/>
      <c r="EK63" s="286"/>
      <c r="EL63" s="286"/>
      <c r="EM63" s="286"/>
      <c r="EN63" s="286"/>
      <c r="EO63" s="286"/>
      <c r="EP63" s="286"/>
      <c r="EQ63" s="286"/>
      <c r="ER63" s="286"/>
      <c r="ES63" s="286"/>
      <c r="ET63" s="286"/>
      <c r="EU63" s="286"/>
      <c r="EV63" s="286"/>
      <c r="EW63" s="286"/>
      <c r="EX63" s="286"/>
      <c r="EY63" s="286"/>
      <c r="EZ63" s="286"/>
      <c r="FA63" s="286"/>
      <c r="FB63" s="286"/>
      <c r="FC63" s="286"/>
      <c r="FD63" s="286"/>
      <c r="FE63" s="286"/>
      <c r="FF63" s="286"/>
      <c r="FG63" s="286"/>
      <c r="FH63" s="286"/>
      <c r="FI63" s="286"/>
      <c r="FJ63" s="286"/>
      <c r="FK63" s="286"/>
      <c r="FL63" s="286"/>
      <c r="FM63" s="286"/>
      <c r="FN63" s="286"/>
      <c r="FO63" s="286"/>
      <c r="FP63" s="286"/>
      <c r="FQ63" s="286"/>
      <c r="FR63" s="286"/>
      <c r="FS63" s="286"/>
      <c r="FT63" s="286"/>
      <c r="FU63" s="286"/>
      <c r="FV63" s="286"/>
      <c r="FW63" s="286"/>
      <c r="FX63" s="286"/>
      <c r="FY63" s="286"/>
      <c r="FZ63" s="286"/>
      <c r="GA63" s="286"/>
      <c r="GB63" s="286"/>
      <c r="GC63" s="286"/>
      <c r="GD63" s="286"/>
      <c r="GE63" s="286"/>
      <c r="GF63" s="286"/>
      <c r="GG63" s="286"/>
      <c r="GH63" s="286"/>
      <c r="GI63" s="286"/>
      <c r="GJ63" s="286"/>
      <c r="GK63" s="286"/>
      <c r="GL63" s="286"/>
      <c r="GM63" s="286"/>
      <c r="GN63" s="286"/>
      <c r="GO63" s="286"/>
      <c r="GP63" s="286"/>
      <c r="GQ63" s="286"/>
      <c r="GR63" s="286"/>
      <c r="GS63" s="286"/>
      <c r="GT63" s="286"/>
      <c r="GU63" s="286"/>
      <c r="GV63" s="286"/>
      <c r="GW63" s="286"/>
      <c r="GX63" s="286"/>
      <c r="GY63" s="286"/>
      <c r="GZ63" s="286"/>
      <c r="HA63" s="286"/>
      <c r="HB63" s="286"/>
      <c r="HC63" s="286"/>
      <c r="HD63" s="286"/>
      <c r="HE63" s="286"/>
      <c r="HF63" s="286"/>
      <c r="HG63" s="286"/>
      <c r="HH63" s="286"/>
      <c r="HI63" s="286"/>
      <c r="HJ63" s="286"/>
      <c r="HK63" s="286"/>
      <c r="HL63" s="286"/>
      <c r="HM63" s="286"/>
      <c r="HN63" s="286"/>
      <c r="HO63" s="286"/>
      <c r="HP63" s="286"/>
      <c r="HQ63" s="286"/>
      <c r="HR63" s="286"/>
      <c r="HS63" s="286"/>
      <c r="HT63" s="286"/>
      <c r="HU63" s="286"/>
      <c r="HV63" s="286"/>
      <c r="HW63" s="286"/>
      <c r="HX63" s="286"/>
      <c r="HY63" s="286"/>
      <c r="HZ63" s="286"/>
      <c r="IA63" s="286"/>
      <c r="IB63" s="286"/>
      <c r="IC63" s="286"/>
      <c r="ID63" s="286"/>
      <c r="IE63" s="286"/>
      <c r="IF63" s="286"/>
      <c r="IG63" s="286"/>
      <c r="IH63" s="286"/>
      <c r="II63" s="286"/>
      <c r="IJ63" s="286"/>
      <c r="IK63" s="286"/>
      <c r="IL63" s="286"/>
      <c r="IM63" s="286"/>
      <c r="IN63" s="286"/>
      <c r="IO63" s="286"/>
      <c r="IP63" s="286"/>
      <c r="IQ63" s="286"/>
      <c r="IR63" s="286"/>
      <c r="IS63" s="286"/>
      <c r="IT63" s="286"/>
    </row>
    <row r="64" spans="1:254" s="259" customFormat="1" ht="13.8" x14ac:dyDescent="0.25">
      <c r="A64" s="385"/>
      <c r="B64" s="381"/>
      <c r="C64" s="386"/>
      <c r="D64" s="387"/>
      <c r="E64" s="386"/>
      <c r="F64" s="387"/>
      <c r="G64" s="386"/>
      <c r="H64" s="387"/>
      <c r="I64" s="386"/>
      <c r="J64" s="387"/>
      <c r="K64" s="386"/>
      <c r="L64" s="387"/>
      <c r="M64" s="386"/>
      <c r="N64" s="387"/>
      <c r="O64" s="524">
        <f t="shared" si="0"/>
        <v>0</v>
      </c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6"/>
      <c r="EJ64" s="286"/>
      <c r="EK64" s="286"/>
      <c r="EL64" s="286"/>
      <c r="EM64" s="286"/>
      <c r="EN64" s="286"/>
      <c r="EO64" s="286"/>
      <c r="EP64" s="286"/>
      <c r="EQ64" s="286"/>
      <c r="ER64" s="286"/>
      <c r="ES64" s="286"/>
      <c r="ET64" s="286"/>
      <c r="EU64" s="286"/>
      <c r="EV64" s="286"/>
      <c r="EW64" s="286"/>
      <c r="EX64" s="286"/>
      <c r="EY64" s="286"/>
      <c r="EZ64" s="286"/>
      <c r="FA64" s="286"/>
      <c r="FB64" s="286"/>
      <c r="FC64" s="286"/>
      <c r="FD64" s="286"/>
      <c r="FE64" s="286"/>
      <c r="FF64" s="286"/>
      <c r="FG64" s="286"/>
      <c r="FH64" s="286"/>
      <c r="FI64" s="286"/>
      <c r="FJ64" s="286"/>
      <c r="FK64" s="286"/>
      <c r="FL64" s="286"/>
      <c r="FM64" s="286"/>
      <c r="FN64" s="286"/>
      <c r="FO64" s="286"/>
      <c r="FP64" s="286"/>
      <c r="FQ64" s="286"/>
      <c r="FR64" s="286"/>
      <c r="FS64" s="286"/>
      <c r="FT64" s="286"/>
      <c r="FU64" s="286"/>
      <c r="FV64" s="286"/>
      <c r="FW64" s="286"/>
      <c r="FX64" s="286"/>
      <c r="FY64" s="286"/>
      <c r="FZ64" s="286"/>
      <c r="GA64" s="286"/>
      <c r="GB64" s="286"/>
      <c r="GC64" s="286"/>
      <c r="GD64" s="286"/>
      <c r="GE64" s="286"/>
      <c r="GF64" s="286"/>
      <c r="GG64" s="286"/>
      <c r="GH64" s="286"/>
      <c r="GI64" s="286"/>
      <c r="GJ64" s="286"/>
      <c r="GK64" s="286"/>
      <c r="GL64" s="286"/>
      <c r="GM64" s="286"/>
      <c r="GN64" s="286"/>
      <c r="GO64" s="286"/>
      <c r="GP64" s="286"/>
      <c r="GQ64" s="286"/>
      <c r="GR64" s="286"/>
      <c r="GS64" s="286"/>
      <c r="GT64" s="286"/>
      <c r="GU64" s="286"/>
      <c r="GV64" s="286"/>
      <c r="GW64" s="286"/>
      <c r="GX64" s="286"/>
      <c r="GY64" s="286"/>
      <c r="GZ64" s="286"/>
      <c r="HA64" s="286"/>
      <c r="HB64" s="286"/>
      <c r="HC64" s="286"/>
      <c r="HD64" s="286"/>
      <c r="HE64" s="286"/>
      <c r="HF64" s="286"/>
      <c r="HG64" s="286"/>
      <c r="HH64" s="286"/>
      <c r="HI64" s="286"/>
      <c r="HJ64" s="286"/>
      <c r="HK64" s="286"/>
      <c r="HL64" s="286"/>
      <c r="HM64" s="286"/>
      <c r="HN64" s="286"/>
      <c r="HO64" s="286"/>
      <c r="HP64" s="286"/>
      <c r="HQ64" s="286"/>
      <c r="HR64" s="286"/>
      <c r="HS64" s="286"/>
      <c r="HT64" s="286"/>
      <c r="HU64" s="286"/>
      <c r="HV64" s="286"/>
      <c r="HW64" s="286"/>
      <c r="HX64" s="286"/>
      <c r="HY64" s="286"/>
      <c r="HZ64" s="286"/>
      <c r="IA64" s="286"/>
      <c r="IB64" s="286"/>
      <c r="IC64" s="286"/>
      <c r="ID64" s="286"/>
      <c r="IE64" s="286"/>
      <c r="IF64" s="286"/>
      <c r="IG64" s="286"/>
      <c r="IH64" s="286"/>
      <c r="II64" s="286"/>
      <c r="IJ64" s="286"/>
      <c r="IK64" s="286"/>
      <c r="IL64" s="286"/>
      <c r="IM64" s="286"/>
      <c r="IN64" s="286"/>
      <c r="IO64" s="286"/>
      <c r="IP64" s="286"/>
      <c r="IQ64" s="286"/>
      <c r="IR64" s="286"/>
      <c r="IS64" s="286"/>
      <c r="IT64" s="286"/>
    </row>
    <row r="65" spans="1:254" ht="27.6" x14ac:dyDescent="0.25">
      <c r="A65" s="384" t="s">
        <v>341</v>
      </c>
      <c r="B65" s="365" t="s">
        <v>383</v>
      </c>
      <c r="C65" s="356">
        <f>ROUNDDOWN('7990NTP-NP'!$J$29-('7990NTP-NP'!$J$29*0.05),2)</f>
        <v>0</v>
      </c>
      <c r="D65" s="69">
        <f>'7990NTP-NP'!C$29</f>
        <v>0</v>
      </c>
      <c r="E65" s="356">
        <f>ROUNDDOWN('7990NTP-NP'!$K$29-('7990NTP-NP'!$K$29*0.05),2)</f>
        <v>0</v>
      </c>
      <c r="F65" s="69">
        <f>'7990NTP-NP'!$D$29</f>
        <v>0</v>
      </c>
      <c r="G65" s="356">
        <f>ROUNDDOWN('7990NTP-NP'!$L$29-('7990NTP-NP'!$L$29*0.05),2)</f>
        <v>0</v>
      </c>
      <c r="H65" s="69">
        <f>'7990NTP-NP'!$E$29</f>
        <v>0</v>
      </c>
      <c r="I65" s="356">
        <f>ROUNDDOWN('7990NTP-NP'!$M$29-('7990NTP-NP'!$M$29*0.05),2)</f>
        <v>0</v>
      </c>
      <c r="J65" s="69">
        <f>'7990NTP-NP'!$F$29</f>
        <v>0</v>
      </c>
      <c r="K65" s="356">
        <f>ROUNDDOWN('7990NTP-NP'!$N$29-('7990NTP-NP'!$N$29*0.05),2)</f>
        <v>0</v>
      </c>
      <c r="L65" s="69">
        <f>'7990NTP-NP'!$G$29</f>
        <v>0</v>
      </c>
      <c r="M65" s="356">
        <f>ROUNDDOWN('7990NTP-NP'!$O$29-('7990NTP-NP'!$O$29*0.05),2)</f>
        <v>0</v>
      </c>
      <c r="N65" s="69">
        <f>'7990NTP-NP'!$H$29</f>
        <v>0</v>
      </c>
      <c r="O65" s="524">
        <f t="shared" si="0"/>
        <v>0</v>
      </c>
    </row>
    <row r="66" spans="1:254" s="259" customFormat="1" ht="27.6" x14ac:dyDescent="0.25">
      <c r="A66" s="384" t="s">
        <v>342</v>
      </c>
      <c r="B66" s="365" t="s">
        <v>384</v>
      </c>
      <c r="C66" s="357">
        <f>ROUNDUP('7990NTP-NP'!$J$29*0.05,2)</f>
        <v>0</v>
      </c>
      <c r="D66" s="366"/>
      <c r="E66" s="357">
        <f>ROUNDUP('7990NTP-NP'!$K$29*0.05,2)</f>
        <v>0</v>
      </c>
      <c r="F66" s="366"/>
      <c r="G66" s="357">
        <f>ROUNDUP('7990NTP-NP'!$L$29*0.05,2)</f>
        <v>0</v>
      </c>
      <c r="H66" s="366"/>
      <c r="I66" s="357">
        <f>ROUNDUP('7990NTP-NP'!$M$29*0.05,2)</f>
        <v>0</v>
      </c>
      <c r="J66" s="366"/>
      <c r="K66" s="357">
        <f>ROUNDUP('7990NTP-NP'!$N$29*0.05,2)</f>
        <v>0</v>
      </c>
      <c r="L66" s="366"/>
      <c r="M66" s="357">
        <f>ROUNDUP('7990NTP-NP'!$O$29*0.05,2)</f>
        <v>0</v>
      </c>
      <c r="N66" s="366"/>
      <c r="O66" s="524">
        <f t="shared" si="0"/>
        <v>0</v>
      </c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6"/>
      <c r="DW66" s="286"/>
      <c r="DX66" s="286"/>
      <c r="DY66" s="286"/>
      <c r="DZ66" s="286"/>
      <c r="EA66" s="286"/>
      <c r="EB66" s="286"/>
      <c r="EC66" s="286"/>
      <c r="ED66" s="286"/>
      <c r="EE66" s="286"/>
      <c r="EF66" s="286"/>
      <c r="EG66" s="286"/>
      <c r="EH66" s="286"/>
      <c r="EI66" s="286"/>
      <c r="EJ66" s="286"/>
      <c r="EK66" s="286"/>
      <c r="EL66" s="286"/>
      <c r="EM66" s="286"/>
      <c r="EN66" s="286"/>
      <c r="EO66" s="286"/>
      <c r="EP66" s="286"/>
      <c r="EQ66" s="286"/>
      <c r="ER66" s="286"/>
      <c r="ES66" s="286"/>
      <c r="ET66" s="286"/>
      <c r="EU66" s="286"/>
      <c r="EV66" s="286"/>
      <c r="EW66" s="286"/>
      <c r="EX66" s="286"/>
      <c r="EY66" s="286"/>
      <c r="EZ66" s="286"/>
      <c r="FA66" s="286"/>
      <c r="FB66" s="286"/>
      <c r="FC66" s="286"/>
      <c r="FD66" s="286"/>
      <c r="FE66" s="286"/>
      <c r="FF66" s="286"/>
      <c r="FG66" s="286"/>
      <c r="FH66" s="286"/>
      <c r="FI66" s="286"/>
      <c r="FJ66" s="286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6"/>
      <c r="GB66" s="286"/>
      <c r="GC66" s="286"/>
      <c r="GD66" s="286"/>
      <c r="GE66" s="286"/>
      <c r="GF66" s="286"/>
      <c r="GG66" s="286"/>
      <c r="GH66" s="286"/>
      <c r="GI66" s="286"/>
      <c r="GJ66" s="286"/>
      <c r="GK66" s="286"/>
      <c r="GL66" s="286"/>
      <c r="GM66" s="286"/>
      <c r="GN66" s="286"/>
      <c r="GO66" s="286"/>
      <c r="GP66" s="286"/>
      <c r="GQ66" s="286"/>
      <c r="GR66" s="286"/>
      <c r="GS66" s="286"/>
      <c r="GT66" s="286"/>
      <c r="GU66" s="286"/>
      <c r="GV66" s="286"/>
      <c r="GW66" s="286"/>
      <c r="GX66" s="286"/>
      <c r="GY66" s="286"/>
      <c r="GZ66" s="286"/>
      <c r="HA66" s="286"/>
      <c r="HB66" s="286"/>
      <c r="HC66" s="286"/>
      <c r="HD66" s="286"/>
      <c r="HE66" s="286"/>
      <c r="HF66" s="286"/>
      <c r="HG66" s="286"/>
      <c r="HH66" s="286"/>
      <c r="HI66" s="286"/>
      <c r="HJ66" s="286"/>
      <c r="HK66" s="286"/>
      <c r="HL66" s="286"/>
      <c r="HM66" s="286"/>
      <c r="HN66" s="286"/>
      <c r="HO66" s="286"/>
      <c r="HP66" s="286"/>
      <c r="HQ66" s="286"/>
      <c r="HR66" s="286"/>
      <c r="HS66" s="286"/>
      <c r="HT66" s="286"/>
      <c r="HU66" s="286"/>
      <c r="HV66" s="286"/>
      <c r="HW66" s="286"/>
      <c r="HX66" s="286"/>
      <c r="HY66" s="286"/>
      <c r="HZ66" s="286"/>
      <c r="IA66" s="286"/>
      <c r="IB66" s="286"/>
      <c r="IC66" s="286"/>
      <c r="ID66" s="286"/>
      <c r="IE66" s="286"/>
      <c r="IF66" s="286"/>
      <c r="IG66" s="286"/>
      <c r="IH66" s="286"/>
      <c r="II66" s="286"/>
      <c r="IJ66" s="286"/>
      <c r="IK66" s="286"/>
      <c r="IL66" s="286"/>
      <c r="IM66" s="286"/>
      <c r="IN66" s="286"/>
      <c r="IO66" s="286"/>
      <c r="IP66" s="286"/>
      <c r="IQ66" s="286"/>
      <c r="IR66" s="286"/>
      <c r="IS66" s="286"/>
      <c r="IT66" s="286"/>
    </row>
    <row r="67" spans="1:254" s="259" customFormat="1" ht="13.8" x14ac:dyDescent="0.25">
      <c r="A67" s="367"/>
      <c r="B67" s="367"/>
      <c r="C67" s="358"/>
      <c r="D67" s="303"/>
      <c r="E67" s="358"/>
      <c r="F67" s="303"/>
      <c r="G67" s="358"/>
      <c r="H67" s="303"/>
      <c r="I67" s="358"/>
      <c r="J67" s="303"/>
      <c r="K67" s="358"/>
      <c r="L67" s="303"/>
      <c r="M67" s="358"/>
      <c r="N67" s="303"/>
      <c r="O67" s="524">
        <f t="shared" si="0"/>
        <v>0</v>
      </c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6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6"/>
      <c r="EL67" s="286"/>
      <c r="EM67" s="286"/>
      <c r="EN67" s="286"/>
      <c r="EO67" s="286"/>
      <c r="EP67" s="286"/>
      <c r="EQ67" s="286"/>
      <c r="ER67" s="286"/>
      <c r="ES67" s="286"/>
      <c r="ET67" s="286"/>
      <c r="EU67" s="286"/>
      <c r="EV67" s="286"/>
      <c r="EW67" s="286"/>
      <c r="EX67" s="286"/>
      <c r="EY67" s="286"/>
      <c r="EZ67" s="286"/>
      <c r="FA67" s="286"/>
      <c r="FB67" s="286"/>
      <c r="FC67" s="286"/>
      <c r="FD67" s="286"/>
      <c r="FE67" s="286"/>
      <c r="FF67" s="286"/>
      <c r="FG67" s="286"/>
      <c r="FH67" s="286"/>
      <c r="FI67" s="286"/>
      <c r="FJ67" s="286"/>
      <c r="FK67" s="286"/>
      <c r="FL67" s="286"/>
      <c r="FM67" s="286"/>
      <c r="FN67" s="286"/>
      <c r="FO67" s="286"/>
      <c r="FP67" s="286"/>
      <c r="FQ67" s="286"/>
      <c r="FR67" s="286"/>
      <c r="FS67" s="286"/>
      <c r="FT67" s="286"/>
      <c r="FU67" s="286"/>
      <c r="FV67" s="286"/>
      <c r="FW67" s="286"/>
      <c r="FX67" s="286"/>
      <c r="FY67" s="286"/>
      <c r="FZ67" s="286"/>
      <c r="GA67" s="286"/>
      <c r="GB67" s="286"/>
      <c r="GC67" s="286"/>
      <c r="GD67" s="286"/>
      <c r="GE67" s="286"/>
      <c r="GF67" s="286"/>
      <c r="GG67" s="286"/>
      <c r="GH67" s="286"/>
      <c r="GI67" s="286"/>
      <c r="GJ67" s="286"/>
      <c r="GK67" s="286"/>
      <c r="GL67" s="286"/>
      <c r="GM67" s="286"/>
      <c r="GN67" s="286"/>
      <c r="GO67" s="286"/>
      <c r="GP67" s="286"/>
      <c r="GQ67" s="286"/>
      <c r="GR67" s="286"/>
      <c r="GS67" s="286"/>
      <c r="GT67" s="286"/>
      <c r="GU67" s="286"/>
      <c r="GV67" s="286"/>
      <c r="GW67" s="286"/>
      <c r="GX67" s="286"/>
      <c r="GY67" s="286"/>
      <c r="GZ67" s="286"/>
      <c r="HA67" s="286"/>
      <c r="HB67" s="286"/>
      <c r="HC67" s="286"/>
      <c r="HD67" s="286"/>
      <c r="HE67" s="286"/>
      <c r="HF67" s="286"/>
      <c r="HG67" s="286"/>
      <c r="HH67" s="286"/>
      <c r="HI67" s="286"/>
      <c r="HJ67" s="286"/>
      <c r="HK67" s="286"/>
      <c r="HL67" s="286"/>
      <c r="HM67" s="286"/>
      <c r="HN67" s="286"/>
      <c r="HO67" s="286"/>
      <c r="HP67" s="286"/>
      <c r="HQ67" s="286"/>
      <c r="HR67" s="286"/>
      <c r="HS67" s="286"/>
      <c r="HT67" s="286"/>
      <c r="HU67" s="286"/>
      <c r="HV67" s="286"/>
      <c r="HW67" s="286"/>
      <c r="HX67" s="286"/>
      <c r="HY67" s="286"/>
      <c r="HZ67" s="286"/>
      <c r="IA67" s="286"/>
      <c r="IB67" s="286"/>
      <c r="IC67" s="286"/>
      <c r="ID67" s="286"/>
      <c r="IE67" s="286"/>
      <c r="IF67" s="286"/>
      <c r="IG67" s="286"/>
      <c r="IH67" s="286"/>
      <c r="II67" s="286"/>
      <c r="IJ67" s="286"/>
      <c r="IK67" s="286"/>
      <c r="IL67" s="286"/>
      <c r="IM67" s="286"/>
      <c r="IN67" s="286"/>
      <c r="IO67" s="286"/>
      <c r="IP67" s="286"/>
      <c r="IQ67" s="286"/>
      <c r="IR67" s="286"/>
      <c r="IS67" s="286"/>
      <c r="IT67" s="286"/>
    </row>
    <row r="68" spans="1:254" ht="27.6" x14ac:dyDescent="0.25">
      <c r="A68" s="384" t="s">
        <v>343</v>
      </c>
      <c r="B68" s="365" t="s">
        <v>385</v>
      </c>
      <c r="C68" s="356">
        <f>ROUNDDOWN('7990NTP-NP'!$J$30-('7990NTP-NP'!$J$30*0.06),2)</f>
        <v>0</v>
      </c>
      <c r="D68" s="69">
        <f>'7990NTP-NP'!C$30</f>
        <v>0</v>
      </c>
      <c r="E68" s="356">
        <f>ROUNDDOWN('7990NTP-NP'!$K$30-('7990NTP-NP'!$K$30*0.06),2)</f>
        <v>0</v>
      </c>
      <c r="F68" s="69">
        <f>'7990NTP-NP'!$D$30</f>
        <v>0</v>
      </c>
      <c r="G68" s="356">
        <f>ROUNDDOWN('7990NTP-NP'!$L$30-('7990NTP-NP'!$L$30*0.06),2)</f>
        <v>0</v>
      </c>
      <c r="H68" s="69">
        <f>'7990NTP-NP'!$E$30</f>
        <v>0</v>
      </c>
      <c r="I68" s="356">
        <f>ROUNDDOWN('7990NTP-NP'!$M$30-('7990NTP-NP'!$M$30*0.06),2)</f>
        <v>0</v>
      </c>
      <c r="J68" s="69">
        <f>'7990NTP-NP'!$F$30</f>
        <v>0</v>
      </c>
      <c r="K68" s="356">
        <f>ROUNDDOWN('7990NTP-NP'!$N$30-('7990NTP-NP'!$N$30*0.06),2)</f>
        <v>0</v>
      </c>
      <c r="L68" s="69">
        <f>'7990NTP-NP'!$G$30</f>
        <v>0</v>
      </c>
      <c r="M68" s="356">
        <f>ROUNDDOWN('7990NTP-NP'!$O$30-('7990NTP-NP'!$O$30*0.06),2)</f>
        <v>0</v>
      </c>
      <c r="N68" s="69">
        <f>'7990NTP-NP'!$H$30</f>
        <v>0</v>
      </c>
      <c r="O68" s="524">
        <f t="shared" si="0"/>
        <v>0</v>
      </c>
    </row>
    <row r="69" spans="1:254" ht="27.6" x14ac:dyDescent="0.25">
      <c r="A69" s="384" t="s">
        <v>344</v>
      </c>
      <c r="B69" s="365" t="s">
        <v>386</v>
      </c>
      <c r="C69" s="357">
        <f>ROUNDUP('7990NTP-NP'!$J$30*0.06,2)</f>
        <v>0</v>
      </c>
      <c r="D69" s="366"/>
      <c r="E69" s="357">
        <f>ROUNDUP('7990NTP-NP'!$K$30*0.06,2)</f>
        <v>0</v>
      </c>
      <c r="F69" s="366"/>
      <c r="G69" s="357">
        <f>ROUNDUP('7990NTP-NP'!$L$30*0.06,2)</f>
        <v>0</v>
      </c>
      <c r="H69" s="366"/>
      <c r="I69" s="357">
        <f>ROUNDUP('7990NTP-NP'!$M$30*0.06,2)</f>
        <v>0</v>
      </c>
      <c r="J69" s="366"/>
      <c r="K69" s="357">
        <f>ROUNDUP('7990NTP-NP'!$N$30*0.06,2)</f>
        <v>0</v>
      </c>
      <c r="L69" s="366"/>
      <c r="M69" s="357">
        <f>ROUNDUP('7990NTP-NP'!$O$30*0.06,2)</f>
        <v>0</v>
      </c>
      <c r="N69" s="366"/>
      <c r="O69" s="524">
        <f t="shared" si="0"/>
        <v>0</v>
      </c>
    </row>
    <row r="70" spans="1:254" s="259" customFormat="1" ht="13.8" x14ac:dyDescent="0.25">
      <c r="A70" s="367"/>
      <c r="B70" s="367"/>
      <c r="C70" s="386"/>
      <c r="D70" s="387"/>
      <c r="E70" s="386"/>
      <c r="F70" s="387"/>
      <c r="G70" s="386"/>
      <c r="H70" s="387"/>
      <c r="I70" s="386"/>
      <c r="J70" s="387"/>
      <c r="K70" s="386"/>
      <c r="L70" s="387"/>
      <c r="M70" s="386"/>
      <c r="N70" s="387"/>
      <c r="O70" s="524">
        <f t="shared" si="0"/>
        <v>0</v>
      </c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  <c r="DZ70" s="286"/>
      <c r="EA70" s="286"/>
      <c r="EB70" s="286"/>
      <c r="EC70" s="286"/>
      <c r="ED70" s="286"/>
      <c r="EE70" s="286"/>
      <c r="EF70" s="286"/>
      <c r="EG70" s="286"/>
      <c r="EH70" s="286"/>
      <c r="EI70" s="286"/>
      <c r="EJ70" s="286"/>
      <c r="EK70" s="286"/>
      <c r="EL70" s="286"/>
      <c r="EM70" s="286"/>
      <c r="EN70" s="286"/>
      <c r="EO70" s="286"/>
      <c r="EP70" s="286"/>
      <c r="EQ70" s="286"/>
      <c r="ER70" s="286"/>
      <c r="ES70" s="286"/>
      <c r="ET70" s="286"/>
      <c r="EU70" s="286"/>
      <c r="EV70" s="286"/>
      <c r="EW70" s="286"/>
      <c r="EX70" s="286"/>
      <c r="EY70" s="286"/>
      <c r="EZ70" s="286"/>
      <c r="FA70" s="286"/>
      <c r="FB70" s="286"/>
      <c r="FC70" s="286"/>
      <c r="FD70" s="286"/>
      <c r="FE70" s="286"/>
      <c r="FF70" s="286"/>
      <c r="FG70" s="286"/>
      <c r="FH70" s="286"/>
      <c r="FI70" s="286"/>
      <c r="FJ70" s="286"/>
      <c r="FK70" s="286"/>
      <c r="FL70" s="286"/>
      <c r="FM70" s="286"/>
      <c r="FN70" s="286"/>
      <c r="FO70" s="286"/>
      <c r="FP70" s="286"/>
      <c r="FQ70" s="286"/>
      <c r="FR70" s="286"/>
      <c r="FS70" s="286"/>
      <c r="FT70" s="286"/>
      <c r="FU70" s="286"/>
      <c r="FV70" s="286"/>
      <c r="FW70" s="286"/>
      <c r="FX70" s="286"/>
      <c r="FY70" s="286"/>
      <c r="FZ70" s="286"/>
      <c r="GA70" s="286"/>
      <c r="GB70" s="286"/>
      <c r="GC70" s="286"/>
      <c r="GD70" s="286"/>
      <c r="GE70" s="286"/>
      <c r="GF70" s="286"/>
      <c r="GG70" s="286"/>
      <c r="GH70" s="286"/>
      <c r="GI70" s="286"/>
      <c r="GJ70" s="286"/>
      <c r="GK70" s="286"/>
      <c r="GL70" s="286"/>
      <c r="GM70" s="286"/>
      <c r="GN70" s="286"/>
      <c r="GO70" s="286"/>
      <c r="GP70" s="286"/>
      <c r="GQ70" s="286"/>
      <c r="GR70" s="286"/>
      <c r="GS70" s="286"/>
      <c r="GT70" s="286"/>
      <c r="GU70" s="286"/>
      <c r="GV70" s="286"/>
      <c r="GW70" s="286"/>
      <c r="GX70" s="286"/>
      <c r="GY70" s="286"/>
      <c r="GZ70" s="286"/>
      <c r="HA70" s="286"/>
      <c r="HB70" s="286"/>
      <c r="HC70" s="286"/>
      <c r="HD70" s="286"/>
      <c r="HE70" s="286"/>
      <c r="HF70" s="286"/>
      <c r="HG70" s="286"/>
      <c r="HH70" s="286"/>
      <c r="HI70" s="286"/>
      <c r="HJ70" s="286"/>
      <c r="HK70" s="286"/>
      <c r="HL70" s="286"/>
      <c r="HM70" s="286"/>
      <c r="HN70" s="286"/>
      <c r="HO70" s="286"/>
      <c r="HP70" s="286"/>
      <c r="HQ70" s="286"/>
      <c r="HR70" s="286"/>
      <c r="HS70" s="286"/>
      <c r="HT70" s="286"/>
      <c r="HU70" s="286"/>
      <c r="HV70" s="286"/>
      <c r="HW70" s="286"/>
      <c r="HX70" s="286"/>
      <c r="HY70" s="286"/>
      <c r="HZ70" s="286"/>
      <c r="IA70" s="286"/>
      <c r="IB70" s="286"/>
      <c r="IC70" s="286"/>
      <c r="ID70" s="286"/>
      <c r="IE70" s="286"/>
      <c r="IF70" s="286"/>
      <c r="IG70" s="286"/>
      <c r="IH70" s="286"/>
      <c r="II70" s="286"/>
      <c r="IJ70" s="286"/>
      <c r="IK70" s="286"/>
      <c r="IL70" s="286"/>
      <c r="IM70" s="286"/>
      <c r="IN70" s="286"/>
      <c r="IO70" s="286"/>
      <c r="IP70" s="286"/>
      <c r="IQ70" s="286"/>
      <c r="IR70" s="286"/>
      <c r="IS70" s="286"/>
      <c r="IT70" s="286"/>
    </row>
    <row r="71" spans="1:254" s="259" customFormat="1" ht="27.6" x14ac:dyDescent="0.25">
      <c r="A71" s="392" t="s">
        <v>371</v>
      </c>
      <c r="B71" s="380" t="s">
        <v>328</v>
      </c>
      <c r="C71" s="356">
        <f>ROUNDDOWN('7990NTP-NP'!$J$31-('7990NTP-NP'!$J$31*0.35),2)</f>
        <v>0</v>
      </c>
      <c r="D71" s="69">
        <f>'7990NTP-NP'!C$31</f>
        <v>0</v>
      </c>
      <c r="E71" s="356">
        <f>ROUNDDOWN('7990NTP-NP'!$K$31-('7990NTP-NP'!$K$31*0.35),2)</f>
        <v>0</v>
      </c>
      <c r="F71" s="69">
        <f>'7990NTP-NP'!$D$31</f>
        <v>0</v>
      </c>
      <c r="G71" s="356">
        <f>ROUNDDOWN('7990NTP-NP'!$L$31-('7990NTP-NP'!$L$31*0.35),2)</f>
        <v>0</v>
      </c>
      <c r="H71" s="69">
        <f>'7990NTP-NP'!$E$31</f>
        <v>0</v>
      </c>
      <c r="I71" s="356">
        <f>ROUNDDOWN('7990NTP-NP'!$M$31-('7990NTP-NP'!$M$31*0.35),2)</f>
        <v>0</v>
      </c>
      <c r="J71" s="69">
        <f>'7990NTP-NP'!$F$31</f>
        <v>0</v>
      </c>
      <c r="K71" s="356">
        <f>ROUNDDOWN('7990NTP-NP'!$N$31-('7990NTP-NP'!$N$31*0.35),2)</f>
        <v>0</v>
      </c>
      <c r="L71" s="69">
        <f>'7990NTP-NP'!$G$31</f>
        <v>0</v>
      </c>
      <c r="M71" s="356">
        <f>ROUNDDOWN('7990NTP-NP'!$O$31-('7990NTP-NP'!$O$31*0.35),2)</f>
        <v>0</v>
      </c>
      <c r="N71" s="69">
        <f>'7990NTP-NP'!$H$31</f>
        <v>0</v>
      </c>
      <c r="O71" s="524">
        <f t="shared" si="0"/>
        <v>0</v>
      </c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  <c r="DZ71" s="286"/>
      <c r="EA71" s="286"/>
      <c r="EB71" s="286"/>
      <c r="EC71" s="286"/>
      <c r="ED71" s="286"/>
      <c r="EE71" s="286"/>
      <c r="EF71" s="286"/>
      <c r="EG71" s="286"/>
      <c r="EH71" s="286"/>
      <c r="EI71" s="286"/>
      <c r="EJ71" s="286"/>
      <c r="EK71" s="286"/>
      <c r="EL71" s="286"/>
      <c r="EM71" s="286"/>
      <c r="EN71" s="286"/>
      <c r="EO71" s="286"/>
      <c r="EP71" s="286"/>
      <c r="EQ71" s="286"/>
      <c r="ER71" s="286"/>
      <c r="ES71" s="286"/>
      <c r="ET71" s="286"/>
      <c r="EU71" s="286"/>
      <c r="EV71" s="286"/>
      <c r="EW71" s="286"/>
      <c r="EX71" s="286"/>
      <c r="EY71" s="286"/>
      <c r="EZ71" s="286"/>
      <c r="FA71" s="286"/>
      <c r="FB71" s="286"/>
      <c r="FC71" s="286"/>
      <c r="FD71" s="286"/>
      <c r="FE71" s="286"/>
      <c r="FF71" s="286"/>
      <c r="FG71" s="286"/>
      <c r="FH71" s="286"/>
      <c r="FI71" s="286"/>
      <c r="FJ71" s="286"/>
      <c r="FK71" s="286"/>
      <c r="FL71" s="286"/>
      <c r="FM71" s="286"/>
      <c r="FN71" s="286"/>
      <c r="FO71" s="286"/>
      <c r="FP71" s="286"/>
      <c r="FQ71" s="286"/>
      <c r="FR71" s="286"/>
      <c r="FS71" s="286"/>
      <c r="FT71" s="286"/>
      <c r="FU71" s="286"/>
      <c r="FV71" s="286"/>
      <c r="FW71" s="286"/>
      <c r="FX71" s="286"/>
      <c r="FY71" s="286"/>
      <c r="FZ71" s="286"/>
      <c r="GA71" s="286"/>
      <c r="GB71" s="286"/>
      <c r="GC71" s="286"/>
      <c r="GD71" s="286"/>
      <c r="GE71" s="286"/>
      <c r="GF71" s="286"/>
      <c r="GG71" s="286"/>
      <c r="GH71" s="286"/>
      <c r="GI71" s="286"/>
      <c r="GJ71" s="286"/>
      <c r="GK71" s="286"/>
      <c r="GL71" s="286"/>
      <c r="GM71" s="286"/>
      <c r="GN71" s="286"/>
      <c r="GO71" s="286"/>
      <c r="GP71" s="286"/>
      <c r="GQ71" s="286"/>
      <c r="GR71" s="286"/>
      <c r="GS71" s="286"/>
      <c r="GT71" s="286"/>
      <c r="GU71" s="286"/>
      <c r="GV71" s="286"/>
      <c r="GW71" s="286"/>
      <c r="GX71" s="286"/>
      <c r="GY71" s="286"/>
      <c r="GZ71" s="286"/>
      <c r="HA71" s="286"/>
      <c r="HB71" s="286"/>
      <c r="HC71" s="286"/>
      <c r="HD71" s="286"/>
      <c r="HE71" s="286"/>
      <c r="HF71" s="286"/>
      <c r="HG71" s="286"/>
      <c r="HH71" s="286"/>
      <c r="HI71" s="286"/>
      <c r="HJ71" s="286"/>
      <c r="HK71" s="286"/>
      <c r="HL71" s="286"/>
      <c r="HM71" s="286"/>
      <c r="HN71" s="286"/>
      <c r="HO71" s="286"/>
      <c r="HP71" s="286"/>
      <c r="HQ71" s="286"/>
      <c r="HR71" s="286"/>
      <c r="HS71" s="286"/>
      <c r="HT71" s="286"/>
      <c r="HU71" s="286"/>
      <c r="HV71" s="286"/>
      <c r="HW71" s="286"/>
      <c r="HX71" s="286"/>
      <c r="HY71" s="286"/>
      <c r="HZ71" s="286"/>
      <c r="IA71" s="286"/>
      <c r="IB71" s="286"/>
      <c r="IC71" s="286"/>
      <c r="ID71" s="286"/>
      <c r="IE71" s="286"/>
      <c r="IF71" s="286"/>
      <c r="IG71" s="286"/>
      <c r="IH71" s="286"/>
      <c r="II71" s="286"/>
      <c r="IJ71" s="286"/>
      <c r="IK71" s="286"/>
      <c r="IL71" s="286"/>
      <c r="IM71" s="286"/>
      <c r="IN71" s="286"/>
      <c r="IO71" s="286"/>
      <c r="IP71" s="286"/>
      <c r="IQ71" s="286"/>
      <c r="IR71" s="286"/>
      <c r="IS71" s="286"/>
      <c r="IT71" s="286"/>
    </row>
    <row r="72" spans="1:254" s="259" customFormat="1" ht="13.8" x14ac:dyDescent="0.25">
      <c r="A72" s="392" t="s">
        <v>372</v>
      </c>
      <c r="B72" s="380" t="s">
        <v>373</v>
      </c>
      <c r="C72" s="357">
        <f>ROUNDUP('7990NTP-NP'!$J$31*0.35,2)</f>
        <v>0</v>
      </c>
      <c r="D72" s="70"/>
      <c r="E72" s="357">
        <f>ROUNDUP('7990NTP-NP'!$K$31*0.35,2)</f>
        <v>0</v>
      </c>
      <c r="F72" s="70"/>
      <c r="G72" s="357">
        <f>ROUNDUP('7990NTP-NP'!$L$31*0.35,2)</f>
        <v>0</v>
      </c>
      <c r="H72" s="70"/>
      <c r="I72" s="357">
        <f>ROUNDUP('7990NTP-NP'!$M$31*0.35,2)</f>
        <v>0</v>
      </c>
      <c r="J72" s="70"/>
      <c r="K72" s="357">
        <f>ROUNDUP('7990NTP-NP'!$N$31*0.35,2)</f>
        <v>0</v>
      </c>
      <c r="L72" s="70"/>
      <c r="M72" s="357">
        <f>ROUNDUP('7990NTP-NP'!$O$31*0.35,2)</f>
        <v>0</v>
      </c>
      <c r="N72" s="70"/>
      <c r="O72" s="524">
        <f t="shared" si="0"/>
        <v>0</v>
      </c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6"/>
      <c r="CN72" s="286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6"/>
      <c r="DB72" s="286"/>
      <c r="DC72" s="286"/>
      <c r="DD72" s="286"/>
      <c r="DE72" s="286"/>
      <c r="DF72" s="286"/>
      <c r="DG72" s="286"/>
      <c r="DH72" s="286"/>
      <c r="DI72" s="286"/>
      <c r="DJ72" s="286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6"/>
      <c r="DW72" s="286"/>
      <c r="DX72" s="286"/>
      <c r="DY72" s="286"/>
      <c r="DZ72" s="286"/>
      <c r="EA72" s="286"/>
      <c r="EB72" s="286"/>
      <c r="EC72" s="286"/>
      <c r="ED72" s="286"/>
      <c r="EE72" s="286"/>
      <c r="EF72" s="286"/>
      <c r="EG72" s="286"/>
      <c r="EH72" s="286"/>
      <c r="EI72" s="286"/>
      <c r="EJ72" s="286"/>
      <c r="EK72" s="286"/>
      <c r="EL72" s="286"/>
      <c r="EM72" s="286"/>
      <c r="EN72" s="286"/>
      <c r="EO72" s="286"/>
      <c r="EP72" s="286"/>
      <c r="EQ72" s="286"/>
      <c r="ER72" s="286"/>
      <c r="ES72" s="286"/>
      <c r="ET72" s="286"/>
      <c r="EU72" s="286"/>
      <c r="EV72" s="286"/>
      <c r="EW72" s="286"/>
      <c r="EX72" s="286"/>
      <c r="EY72" s="286"/>
      <c r="EZ72" s="286"/>
      <c r="FA72" s="286"/>
      <c r="FB72" s="286"/>
      <c r="FC72" s="286"/>
      <c r="FD72" s="286"/>
      <c r="FE72" s="286"/>
      <c r="FF72" s="286"/>
      <c r="FG72" s="286"/>
      <c r="FH72" s="286"/>
      <c r="FI72" s="286"/>
      <c r="FJ72" s="286"/>
      <c r="FK72" s="286"/>
      <c r="FL72" s="286"/>
      <c r="FM72" s="286"/>
      <c r="FN72" s="286"/>
      <c r="FO72" s="286"/>
      <c r="FP72" s="286"/>
      <c r="FQ72" s="286"/>
      <c r="FR72" s="286"/>
      <c r="FS72" s="286"/>
      <c r="FT72" s="286"/>
      <c r="FU72" s="286"/>
      <c r="FV72" s="286"/>
      <c r="FW72" s="286"/>
      <c r="FX72" s="286"/>
      <c r="FY72" s="286"/>
      <c r="FZ72" s="286"/>
      <c r="GA72" s="286"/>
      <c r="GB72" s="286"/>
      <c r="GC72" s="286"/>
      <c r="GD72" s="286"/>
      <c r="GE72" s="286"/>
      <c r="GF72" s="286"/>
      <c r="GG72" s="286"/>
      <c r="GH72" s="286"/>
      <c r="GI72" s="286"/>
      <c r="GJ72" s="286"/>
      <c r="GK72" s="286"/>
      <c r="GL72" s="286"/>
      <c r="GM72" s="286"/>
      <c r="GN72" s="286"/>
      <c r="GO72" s="286"/>
      <c r="GP72" s="286"/>
      <c r="GQ72" s="286"/>
      <c r="GR72" s="286"/>
      <c r="GS72" s="286"/>
      <c r="GT72" s="286"/>
      <c r="GU72" s="286"/>
      <c r="GV72" s="286"/>
      <c r="GW72" s="286"/>
      <c r="GX72" s="286"/>
      <c r="GY72" s="286"/>
      <c r="GZ72" s="286"/>
      <c r="HA72" s="286"/>
      <c r="HB72" s="286"/>
      <c r="HC72" s="286"/>
      <c r="HD72" s="286"/>
      <c r="HE72" s="286"/>
      <c r="HF72" s="286"/>
      <c r="HG72" s="286"/>
      <c r="HH72" s="286"/>
      <c r="HI72" s="286"/>
      <c r="HJ72" s="286"/>
      <c r="HK72" s="286"/>
      <c r="HL72" s="286"/>
      <c r="HM72" s="286"/>
      <c r="HN72" s="286"/>
      <c r="HO72" s="286"/>
      <c r="HP72" s="286"/>
      <c r="HQ72" s="286"/>
      <c r="HR72" s="286"/>
      <c r="HS72" s="286"/>
      <c r="HT72" s="286"/>
      <c r="HU72" s="286"/>
      <c r="HV72" s="286"/>
      <c r="HW72" s="286"/>
      <c r="HX72" s="286"/>
      <c r="HY72" s="286"/>
      <c r="HZ72" s="286"/>
      <c r="IA72" s="286"/>
      <c r="IB72" s="286"/>
      <c r="IC72" s="286"/>
      <c r="ID72" s="286"/>
      <c r="IE72" s="286"/>
      <c r="IF72" s="286"/>
      <c r="IG72" s="286"/>
      <c r="IH72" s="286"/>
      <c r="II72" s="286"/>
      <c r="IJ72" s="286"/>
      <c r="IK72" s="286"/>
      <c r="IL72" s="286"/>
      <c r="IM72" s="286"/>
      <c r="IN72" s="286"/>
      <c r="IO72" s="286"/>
      <c r="IP72" s="286"/>
      <c r="IQ72" s="286"/>
      <c r="IR72" s="286"/>
      <c r="IS72" s="286"/>
      <c r="IT72" s="286"/>
    </row>
    <row r="73" spans="1:254" s="259" customFormat="1" ht="13.8" x14ac:dyDescent="0.25">
      <c r="A73" s="385"/>
      <c r="B73" s="381"/>
      <c r="C73" s="386"/>
      <c r="D73" s="387"/>
      <c r="E73" s="386"/>
      <c r="F73" s="387"/>
      <c r="G73" s="386"/>
      <c r="H73" s="387"/>
      <c r="I73" s="386"/>
      <c r="J73" s="387"/>
      <c r="K73" s="386"/>
      <c r="L73" s="387"/>
      <c r="M73" s="386"/>
      <c r="N73" s="387"/>
      <c r="O73" s="524">
        <f t="shared" si="0"/>
        <v>0</v>
      </c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6"/>
      <c r="DB73" s="286"/>
      <c r="DC73" s="286"/>
      <c r="DD73" s="286"/>
      <c r="DE73" s="286"/>
      <c r="DF73" s="286"/>
      <c r="DG73" s="286"/>
      <c r="DH73" s="286"/>
      <c r="DI73" s="286"/>
      <c r="DJ73" s="286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6"/>
      <c r="DW73" s="286"/>
      <c r="DX73" s="286"/>
      <c r="DY73" s="286"/>
      <c r="DZ73" s="286"/>
      <c r="EA73" s="286"/>
      <c r="EB73" s="286"/>
      <c r="EC73" s="286"/>
      <c r="ED73" s="286"/>
      <c r="EE73" s="286"/>
      <c r="EF73" s="286"/>
      <c r="EG73" s="286"/>
      <c r="EH73" s="286"/>
      <c r="EI73" s="286"/>
      <c r="EJ73" s="286"/>
      <c r="EK73" s="286"/>
      <c r="EL73" s="286"/>
      <c r="EM73" s="286"/>
      <c r="EN73" s="286"/>
      <c r="EO73" s="286"/>
      <c r="EP73" s="286"/>
      <c r="EQ73" s="286"/>
      <c r="ER73" s="286"/>
      <c r="ES73" s="286"/>
      <c r="ET73" s="286"/>
      <c r="EU73" s="286"/>
      <c r="EV73" s="286"/>
      <c r="EW73" s="286"/>
      <c r="EX73" s="286"/>
      <c r="EY73" s="286"/>
      <c r="EZ73" s="286"/>
      <c r="FA73" s="286"/>
      <c r="FB73" s="286"/>
      <c r="FC73" s="286"/>
      <c r="FD73" s="286"/>
      <c r="FE73" s="286"/>
      <c r="FF73" s="286"/>
      <c r="FG73" s="286"/>
      <c r="FH73" s="286"/>
      <c r="FI73" s="286"/>
      <c r="FJ73" s="286"/>
      <c r="FK73" s="286"/>
      <c r="FL73" s="286"/>
      <c r="FM73" s="286"/>
      <c r="FN73" s="286"/>
      <c r="FO73" s="286"/>
      <c r="FP73" s="286"/>
      <c r="FQ73" s="286"/>
      <c r="FR73" s="286"/>
      <c r="FS73" s="286"/>
      <c r="FT73" s="286"/>
      <c r="FU73" s="286"/>
      <c r="FV73" s="286"/>
      <c r="FW73" s="286"/>
      <c r="FX73" s="286"/>
      <c r="FY73" s="286"/>
      <c r="FZ73" s="286"/>
      <c r="GA73" s="286"/>
      <c r="GB73" s="286"/>
      <c r="GC73" s="286"/>
      <c r="GD73" s="286"/>
      <c r="GE73" s="286"/>
      <c r="GF73" s="286"/>
      <c r="GG73" s="286"/>
      <c r="GH73" s="286"/>
      <c r="GI73" s="286"/>
      <c r="GJ73" s="286"/>
      <c r="GK73" s="286"/>
      <c r="GL73" s="286"/>
      <c r="GM73" s="286"/>
      <c r="GN73" s="286"/>
      <c r="GO73" s="286"/>
      <c r="GP73" s="286"/>
      <c r="GQ73" s="286"/>
      <c r="GR73" s="286"/>
      <c r="GS73" s="286"/>
      <c r="GT73" s="286"/>
      <c r="GU73" s="286"/>
      <c r="GV73" s="286"/>
      <c r="GW73" s="286"/>
      <c r="GX73" s="286"/>
      <c r="GY73" s="286"/>
      <c r="GZ73" s="286"/>
      <c r="HA73" s="286"/>
      <c r="HB73" s="286"/>
      <c r="HC73" s="286"/>
      <c r="HD73" s="286"/>
      <c r="HE73" s="286"/>
      <c r="HF73" s="286"/>
      <c r="HG73" s="286"/>
      <c r="HH73" s="286"/>
      <c r="HI73" s="286"/>
      <c r="HJ73" s="286"/>
      <c r="HK73" s="286"/>
      <c r="HL73" s="286"/>
      <c r="HM73" s="286"/>
      <c r="HN73" s="286"/>
      <c r="HO73" s="286"/>
      <c r="HP73" s="286"/>
      <c r="HQ73" s="286"/>
      <c r="HR73" s="286"/>
      <c r="HS73" s="286"/>
      <c r="HT73" s="286"/>
      <c r="HU73" s="286"/>
      <c r="HV73" s="286"/>
      <c r="HW73" s="286"/>
      <c r="HX73" s="286"/>
      <c r="HY73" s="286"/>
      <c r="HZ73" s="286"/>
      <c r="IA73" s="286"/>
      <c r="IB73" s="286"/>
      <c r="IC73" s="286"/>
      <c r="ID73" s="286"/>
      <c r="IE73" s="286"/>
      <c r="IF73" s="286"/>
      <c r="IG73" s="286"/>
      <c r="IH73" s="286"/>
      <c r="II73" s="286"/>
      <c r="IJ73" s="286"/>
      <c r="IK73" s="286"/>
      <c r="IL73" s="286"/>
      <c r="IM73" s="286"/>
      <c r="IN73" s="286"/>
      <c r="IO73" s="286"/>
      <c r="IP73" s="286"/>
      <c r="IQ73" s="286"/>
      <c r="IR73" s="286"/>
      <c r="IS73" s="286"/>
      <c r="IT73" s="286"/>
    </row>
    <row r="74" spans="1:254" ht="13.8" x14ac:dyDescent="0.25">
      <c r="A74" s="384" t="s">
        <v>284</v>
      </c>
      <c r="B74" s="365" t="s">
        <v>285</v>
      </c>
      <c r="C74" s="356">
        <f>SUM('7990NTP-NP'!$J$32*1)</f>
        <v>0</v>
      </c>
      <c r="D74" s="69">
        <f>'7990NTP-NP'!$C$32</f>
        <v>0</v>
      </c>
      <c r="E74" s="356">
        <f>SUM('7990NTP-NP'!$K$32*1)</f>
        <v>0</v>
      </c>
      <c r="F74" s="69">
        <f>'7990NTP-NP'!$D$32</f>
        <v>0</v>
      </c>
      <c r="G74" s="356">
        <f>SUM('7990NTP-NP'!$L$32*1)</f>
        <v>0</v>
      </c>
      <c r="H74" s="69">
        <f>'7990NTP-NP'!$E$32</f>
        <v>0</v>
      </c>
      <c r="I74" s="356">
        <f>SUM('7990NTP-NP'!$M$32*1)</f>
        <v>0</v>
      </c>
      <c r="J74" s="69">
        <f>'7990NTP-NP'!$F$32</f>
        <v>0</v>
      </c>
      <c r="K74" s="356">
        <f>SUM('7990NTP-NP'!$N$32*1)</f>
        <v>0</v>
      </c>
      <c r="L74" s="69">
        <f>'7990NTP-NP'!$G$32</f>
        <v>0</v>
      </c>
      <c r="M74" s="356">
        <f>SUM('7990NTP-NP'!$O$32*1)</f>
        <v>0</v>
      </c>
      <c r="N74" s="69">
        <f>'7990NTP-NP'!$H$32</f>
        <v>0</v>
      </c>
      <c r="O74" s="524">
        <f t="shared" si="0"/>
        <v>0</v>
      </c>
    </row>
    <row r="75" spans="1:254" ht="13.8" x14ac:dyDescent="0.25">
      <c r="A75" s="394"/>
      <c r="B75" s="369"/>
      <c r="C75" s="370"/>
      <c r="D75" s="371"/>
      <c r="E75" s="370"/>
      <c r="F75" s="371"/>
      <c r="G75" s="370"/>
      <c r="H75" s="371"/>
      <c r="I75" s="370"/>
      <c r="J75" s="371"/>
      <c r="K75" s="370"/>
      <c r="L75" s="371"/>
      <c r="M75" s="370"/>
      <c r="N75" s="371"/>
      <c r="O75" s="524">
        <f t="shared" si="0"/>
        <v>0</v>
      </c>
    </row>
    <row r="76" spans="1:254" ht="13.8" x14ac:dyDescent="0.25">
      <c r="A76" s="384" t="s">
        <v>286</v>
      </c>
      <c r="B76" s="365" t="s">
        <v>274</v>
      </c>
      <c r="C76" s="356">
        <f>SUM('7990NTP-NP'!$J$33*1)</f>
        <v>0</v>
      </c>
      <c r="D76" s="69">
        <f>'7990NTP-NP'!$C$33</f>
        <v>0</v>
      </c>
      <c r="E76" s="356">
        <f>SUM('7990NTP-NP'!$K$33*1)</f>
        <v>0</v>
      </c>
      <c r="F76" s="69">
        <f>'7990NTP-NP'!$D$33</f>
        <v>0</v>
      </c>
      <c r="G76" s="356">
        <f>SUM('7990NTP-NP'!$L$33*1)</f>
        <v>0</v>
      </c>
      <c r="H76" s="69">
        <f>'7990NTP-NP'!$E$33</f>
        <v>0</v>
      </c>
      <c r="I76" s="356">
        <f>SUM('7990NTP-NP'!$M$33*1)</f>
        <v>0</v>
      </c>
      <c r="J76" s="69">
        <f>'7990NTP-NP'!$F$33</f>
        <v>0</v>
      </c>
      <c r="K76" s="356">
        <f>SUM('7990NTP-NP'!$N$33*1)</f>
        <v>0</v>
      </c>
      <c r="L76" s="69">
        <f>'7990NTP-NP'!$G$33</f>
        <v>0</v>
      </c>
      <c r="M76" s="356">
        <f>SUM('7990NTP-NP'!$O$33*1)</f>
        <v>0</v>
      </c>
      <c r="N76" s="69">
        <f>'7990NTP-NP'!$H$33</f>
        <v>0</v>
      </c>
      <c r="O76" s="524">
        <f t="shared" si="0"/>
        <v>0</v>
      </c>
    </row>
    <row r="77" spans="1:254" ht="13.8" x14ac:dyDescent="0.25">
      <c r="A77" s="395"/>
      <c r="B77" s="369"/>
      <c r="C77" s="370"/>
      <c r="D77" s="371"/>
      <c r="E77" s="370"/>
      <c r="F77" s="371"/>
      <c r="G77" s="370"/>
      <c r="H77" s="371"/>
      <c r="I77" s="370"/>
      <c r="J77" s="371"/>
      <c r="K77" s="370"/>
      <c r="L77" s="371"/>
      <c r="M77" s="370"/>
      <c r="N77" s="371"/>
      <c r="O77" s="524">
        <f t="shared" si="0"/>
        <v>0</v>
      </c>
    </row>
    <row r="78" spans="1:254" ht="13.8" x14ac:dyDescent="0.25">
      <c r="A78" s="384" t="s">
        <v>287</v>
      </c>
      <c r="B78" s="365" t="s">
        <v>288</v>
      </c>
      <c r="C78" s="356">
        <f>SUM('7990NTP-NP'!$J$34*1)</f>
        <v>0</v>
      </c>
      <c r="D78" s="69">
        <f>'7990NTP-NP'!$C$34</f>
        <v>0</v>
      </c>
      <c r="E78" s="356">
        <f>SUM('7990NTP-NP'!$K$34*1)</f>
        <v>0</v>
      </c>
      <c r="F78" s="69">
        <f>'7990NTP-NP'!$D$34</f>
        <v>0</v>
      </c>
      <c r="G78" s="356">
        <f>SUM('7990NTP-NP'!$L$34*1)</f>
        <v>0</v>
      </c>
      <c r="H78" s="69">
        <f>'7990NTP-NP'!$E$34</f>
        <v>0</v>
      </c>
      <c r="I78" s="356">
        <f>SUM('7990NTP-NP'!$M$34*1)</f>
        <v>0</v>
      </c>
      <c r="J78" s="69">
        <f>'7990NTP-NP'!$F$34</f>
        <v>0</v>
      </c>
      <c r="K78" s="356">
        <f>SUM('7990NTP-NP'!$N$34*1)</f>
        <v>0</v>
      </c>
      <c r="L78" s="69">
        <f>'7990NTP-NP'!$G$34</f>
        <v>0</v>
      </c>
      <c r="M78" s="356">
        <f>SUM('7990NTP-NP'!$O$34*1)</f>
        <v>0</v>
      </c>
      <c r="N78" s="69">
        <f>'7990NTP-NP'!$H$34</f>
        <v>0</v>
      </c>
      <c r="O78" s="524">
        <f t="shared" si="0"/>
        <v>0</v>
      </c>
    </row>
    <row r="79" spans="1:254" ht="13.8" x14ac:dyDescent="0.25">
      <c r="A79" s="395"/>
      <c r="B79" s="369"/>
      <c r="C79" s="370"/>
      <c r="D79" s="371"/>
      <c r="E79" s="370"/>
      <c r="F79" s="371"/>
      <c r="G79" s="370"/>
      <c r="H79" s="371"/>
      <c r="I79" s="370"/>
      <c r="J79" s="371"/>
      <c r="K79" s="370"/>
      <c r="L79" s="371"/>
      <c r="M79" s="370"/>
      <c r="N79" s="371"/>
      <c r="O79" s="524">
        <f t="shared" si="0"/>
        <v>0</v>
      </c>
    </row>
    <row r="80" spans="1:254" ht="27.6" x14ac:dyDescent="0.25">
      <c r="A80" s="384" t="s">
        <v>289</v>
      </c>
      <c r="B80" s="365" t="s">
        <v>290</v>
      </c>
      <c r="C80" s="356">
        <f>SUM('7990NTP-NP'!$J$35*1)</f>
        <v>0</v>
      </c>
      <c r="D80" s="69">
        <f>'7990NTP-NP'!$C$35</f>
        <v>0</v>
      </c>
      <c r="E80" s="356">
        <f>SUM('7990NTP-NP'!$K$35*1)</f>
        <v>0</v>
      </c>
      <c r="F80" s="69">
        <f>'7990NTP-NP'!$D$35</f>
        <v>0</v>
      </c>
      <c r="G80" s="356">
        <f>SUM('7990NTP-NP'!$L$35*1)</f>
        <v>0</v>
      </c>
      <c r="H80" s="69">
        <f>'7990NTP-NP'!$E$35</f>
        <v>0</v>
      </c>
      <c r="I80" s="356">
        <f>SUM('7990NTP-NP'!$M$35*1)</f>
        <v>0</v>
      </c>
      <c r="J80" s="69">
        <f>'7990NTP-NP'!$F$35</f>
        <v>0</v>
      </c>
      <c r="K80" s="356">
        <f>SUM('7990NTP-NP'!$N$35*1)</f>
        <v>0</v>
      </c>
      <c r="L80" s="69">
        <f>'7990NTP-NP'!$G$35</f>
        <v>0</v>
      </c>
      <c r="M80" s="356">
        <f>SUM('7990NTP-NP'!$O$35*1)</f>
        <v>0</v>
      </c>
      <c r="N80" s="69">
        <f>'7990NTP-NP'!$H$35</f>
        <v>0</v>
      </c>
      <c r="O80" s="524">
        <f t="shared" ref="O80:O102" si="1">IF(C80+E80+G80+I80+K80+M80&gt;0,C80+E80+G80+I80+K80+M80,0)</f>
        <v>0</v>
      </c>
    </row>
    <row r="81" spans="1:15" ht="13.8" x14ac:dyDescent="0.25">
      <c r="A81" s="395"/>
      <c r="B81" s="369"/>
      <c r="C81" s="370"/>
      <c r="D81" s="371"/>
      <c r="E81" s="370"/>
      <c r="F81" s="371"/>
      <c r="G81" s="370"/>
      <c r="H81" s="371"/>
      <c r="I81" s="370"/>
      <c r="J81" s="371"/>
      <c r="K81" s="370"/>
      <c r="L81" s="371"/>
      <c r="M81" s="370"/>
      <c r="N81" s="371"/>
      <c r="O81" s="524">
        <f t="shared" si="1"/>
        <v>0</v>
      </c>
    </row>
    <row r="82" spans="1:15" ht="13.8" x14ac:dyDescent="0.25">
      <c r="A82" s="384" t="s">
        <v>353</v>
      </c>
      <c r="B82" s="372" t="s">
        <v>337</v>
      </c>
      <c r="C82" s="356">
        <f>SUM('7990NTP-NP'!$J$36*1)</f>
        <v>0</v>
      </c>
      <c r="D82" s="69">
        <f>'7990NTP-NP'!$C$36</f>
        <v>0</v>
      </c>
      <c r="E82" s="356">
        <f>SUM('7990NTP-NP'!$K$36*1)</f>
        <v>0</v>
      </c>
      <c r="F82" s="69">
        <f>'7990NTP-NP'!$D$36</f>
        <v>0</v>
      </c>
      <c r="G82" s="356">
        <f>SUM('7990NTP-NP'!$L$36*1)</f>
        <v>0</v>
      </c>
      <c r="H82" s="69">
        <f>'7990NTP-NP'!$E$36</f>
        <v>0</v>
      </c>
      <c r="I82" s="356">
        <f>SUM('7990NTP-NP'!$M$36*1)</f>
        <v>0</v>
      </c>
      <c r="J82" s="69">
        <f>'7990NTP-NP'!$F$36</f>
        <v>0</v>
      </c>
      <c r="K82" s="356">
        <f>SUM('7990NTP-NP'!$N$36*1)</f>
        <v>0</v>
      </c>
      <c r="L82" s="69">
        <f>'7990NTP-NP'!$G$36</f>
        <v>0</v>
      </c>
      <c r="M82" s="356">
        <f>SUM('7990NTP-NP'!$O$36*1)</f>
        <v>0</v>
      </c>
      <c r="N82" s="69">
        <f>'7990NTP-NP'!$H$36</f>
        <v>0</v>
      </c>
      <c r="O82" s="524">
        <f t="shared" si="1"/>
        <v>0</v>
      </c>
    </row>
    <row r="83" spans="1:15" ht="13.8" x14ac:dyDescent="0.25">
      <c r="A83" s="395"/>
      <c r="B83" s="369"/>
      <c r="C83" s="370"/>
      <c r="D83" s="371"/>
      <c r="E83" s="370"/>
      <c r="F83" s="371"/>
      <c r="G83" s="370"/>
      <c r="H83" s="371"/>
      <c r="I83" s="370"/>
      <c r="J83" s="371"/>
      <c r="K83" s="370"/>
      <c r="L83" s="371"/>
      <c r="M83" s="370"/>
      <c r="N83" s="371"/>
      <c r="O83" s="524">
        <f t="shared" si="1"/>
        <v>0</v>
      </c>
    </row>
    <row r="84" spans="1:15" ht="27.6" x14ac:dyDescent="0.25">
      <c r="A84" s="384" t="s">
        <v>291</v>
      </c>
      <c r="B84" s="365" t="s">
        <v>292</v>
      </c>
      <c r="C84" s="356">
        <f>SUM('7990NTP-NP'!$J$37*1)</f>
        <v>0</v>
      </c>
      <c r="D84" s="69">
        <f>'7990NTP-NP'!$C$37</f>
        <v>0</v>
      </c>
      <c r="E84" s="356">
        <f>SUM('7990NTP-NP'!$K$37*1)</f>
        <v>0</v>
      </c>
      <c r="F84" s="69">
        <f>'7990NTP-NP'!$D$37</f>
        <v>0</v>
      </c>
      <c r="G84" s="356">
        <f>SUM('7990NTP-NP'!$L$37*1)</f>
        <v>0</v>
      </c>
      <c r="H84" s="69">
        <f>'7990NTP-NP'!$E$37</f>
        <v>0</v>
      </c>
      <c r="I84" s="356">
        <f>SUM('7990NTP-NP'!$M$37*1)</f>
        <v>0</v>
      </c>
      <c r="J84" s="69">
        <f>'7990NTP-NP'!$F$37</f>
        <v>0</v>
      </c>
      <c r="K84" s="356">
        <f>SUM('7990NTP-NP'!$N$37*1)</f>
        <v>0</v>
      </c>
      <c r="L84" s="69">
        <f>'7990NTP-NP'!$G$37</f>
        <v>0</v>
      </c>
      <c r="M84" s="356">
        <f>SUM('7990NTP-NP'!$O$37*1)</f>
        <v>0</v>
      </c>
      <c r="N84" s="69">
        <f>'7990NTP-NP'!$H$37</f>
        <v>0</v>
      </c>
      <c r="O84" s="524">
        <f t="shared" si="1"/>
        <v>0</v>
      </c>
    </row>
    <row r="85" spans="1:15" ht="13.8" x14ac:dyDescent="0.25">
      <c r="A85" s="395"/>
      <c r="B85" s="369"/>
      <c r="C85" s="370"/>
      <c r="D85" s="371"/>
      <c r="E85" s="370"/>
      <c r="F85" s="371"/>
      <c r="G85" s="370"/>
      <c r="H85" s="371"/>
      <c r="I85" s="370"/>
      <c r="J85" s="371"/>
      <c r="K85" s="370"/>
      <c r="L85" s="371"/>
      <c r="M85" s="370"/>
      <c r="N85" s="371"/>
      <c r="O85" s="524">
        <f t="shared" si="1"/>
        <v>0</v>
      </c>
    </row>
    <row r="86" spans="1:15" ht="13.8" x14ac:dyDescent="0.25">
      <c r="A86" s="384" t="s">
        <v>293</v>
      </c>
      <c r="B86" s="365" t="s">
        <v>294</v>
      </c>
      <c r="C86" s="356">
        <f>SUM('7990NTP-NP'!$J$38*1)</f>
        <v>0</v>
      </c>
      <c r="D86" s="69">
        <f>'7990NTP-NP'!$C$38</f>
        <v>0</v>
      </c>
      <c r="E86" s="356">
        <f>SUM('7990NTP-NP'!$K$38*1)</f>
        <v>0</v>
      </c>
      <c r="F86" s="69">
        <f>'7990NTP-NP'!$D$38</f>
        <v>0</v>
      </c>
      <c r="G86" s="356">
        <f>SUM('7990NTP-NP'!$L$38*1)</f>
        <v>0</v>
      </c>
      <c r="H86" s="69">
        <f>'7990NTP-NP'!$E$38</f>
        <v>0</v>
      </c>
      <c r="I86" s="356">
        <f>SUM('7990NTP-NP'!$M$38*1)</f>
        <v>0</v>
      </c>
      <c r="J86" s="69">
        <f>'7990NTP-NP'!$F$38</f>
        <v>0</v>
      </c>
      <c r="K86" s="356">
        <f>SUM('7990NTP-NP'!$N$38*1)</f>
        <v>0</v>
      </c>
      <c r="L86" s="69">
        <f>'7990NTP-NP'!$G$38</f>
        <v>0</v>
      </c>
      <c r="M86" s="356">
        <f>SUM('7990NTP-NP'!$O$38*1)</f>
        <v>0</v>
      </c>
      <c r="N86" s="69">
        <f>'7990NTP-NP'!$H$38</f>
        <v>0</v>
      </c>
      <c r="O86" s="524">
        <f t="shared" si="1"/>
        <v>0</v>
      </c>
    </row>
    <row r="87" spans="1:15" ht="13.8" x14ac:dyDescent="0.25">
      <c r="A87" s="395"/>
      <c r="B87" s="367"/>
      <c r="C87" s="358"/>
      <c r="D87" s="303"/>
      <c r="E87" s="358"/>
      <c r="F87" s="303"/>
      <c r="G87" s="358"/>
      <c r="H87" s="303"/>
      <c r="I87" s="358"/>
      <c r="J87" s="303"/>
      <c r="K87" s="358"/>
      <c r="L87" s="303"/>
      <c r="M87" s="358"/>
      <c r="N87" s="303"/>
      <c r="O87" s="524">
        <f t="shared" si="1"/>
        <v>0</v>
      </c>
    </row>
    <row r="88" spans="1:15" ht="13.8" x14ac:dyDescent="0.25">
      <c r="A88" s="396" t="s">
        <v>374</v>
      </c>
      <c r="B88" s="365" t="s">
        <v>317</v>
      </c>
      <c r="C88" s="356">
        <f>ROUNDDOWN('7990NTP-NP'!$J$39-('7990NTP-NP'!$J$39*0.05),2)</f>
        <v>0</v>
      </c>
      <c r="D88" s="69">
        <f>'7990NTP-NP'!$C$39</f>
        <v>0</v>
      </c>
      <c r="E88" s="356">
        <f>ROUNDDOWN('7990NTP-NP'!$K$39-('7990NTP-NP'!$K$39*0.05),2)</f>
        <v>0</v>
      </c>
      <c r="F88" s="69">
        <f>'7990NTP-NP'!$D$39</f>
        <v>0</v>
      </c>
      <c r="G88" s="356">
        <f>ROUNDDOWN('7990NTP-NP'!$L$39-('7990NTP-NP'!$L$39*0.05),2)</f>
        <v>0</v>
      </c>
      <c r="H88" s="69">
        <f>'7990NTP-NP'!$E$39</f>
        <v>0</v>
      </c>
      <c r="I88" s="356">
        <f>ROUNDDOWN('7990NTP-NP'!$M$39-('7990NTP-NP'!$M$39*0.05),2)</f>
        <v>0</v>
      </c>
      <c r="J88" s="69">
        <f>'7990NTP-NP'!$F$39</f>
        <v>0</v>
      </c>
      <c r="K88" s="356">
        <f>ROUNDDOWN('7990NTP-NP'!$N$39-('7990NTP-NP'!$N$39*0.05),2)</f>
        <v>0</v>
      </c>
      <c r="L88" s="69">
        <f>'7990NTP-NP'!$G$39</f>
        <v>0</v>
      </c>
      <c r="M88" s="356">
        <f>ROUNDDOWN('7990NTP-NP'!$O$39-('7990NTP-NP'!$O$39*0.05),2)</f>
        <v>0</v>
      </c>
      <c r="N88" s="69">
        <f>'7990NTP-NP'!$H$39</f>
        <v>0</v>
      </c>
      <c r="O88" s="524">
        <f t="shared" si="1"/>
        <v>0</v>
      </c>
    </row>
    <row r="89" spans="1:15" ht="13.8" x14ac:dyDescent="0.25">
      <c r="A89" s="396" t="s">
        <v>375</v>
      </c>
      <c r="B89" s="365" t="s">
        <v>376</v>
      </c>
      <c r="C89" s="357">
        <f>ROUNDUP('7990NTP-NP'!$J$39*0.05,2)</f>
        <v>0</v>
      </c>
      <c r="D89" s="70"/>
      <c r="E89" s="357">
        <f>ROUNDUP('7990NTP-NP'!$K$39*0.05,2)</f>
        <v>0</v>
      </c>
      <c r="F89" s="70"/>
      <c r="G89" s="357">
        <f>ROUNDUP('7990NTP-NP'!$L$39*0.05,2)</f>
        <v>0</v>
      </c>
      <c r="H89" s="70"/>
      <c r="I89" s="357">
        <f>ROUNDUP('7990NTP-NP'!$M$39*0.05,2)</f>
        <v>0</v>
      </c>
      <c r="J89" s="70"/>
      <c r="K89" s="357">
        <f>ROUNDUP('7990NTP-NP'!$N$39*0.05,2)</f>
        <v>0</v>
      </c>
      <c r="L89" s="70"/>
      <c r="M89" s="357">
        <f>ROUNDUP('7990NTP-NP'!$O$39*0.05,2)</f>
        <v>0</v>
      </c>
      <c r="N89" s="70"/>
      <c r="O89" s="524">
        <f t="shared" si="1"/>
        <v>0</v>
      </c>
    </row>
    <row r="90" spans="1:15" ht="13.8" x14ac:dyDescent="0.25">
      <c r="A90" s="395"/>
      <c r="B90" s="367"/>
      <c r="C90" s="358"/>
      <c r="D90" s="303"/>
      <c r="E90" s="358"/>
      <c r="F90" s="303"/>
      <c r="G90" s="358"/>
      <c r="H90" s="303"/>
      <c r="I90" s="358"/>
      <c r="J90" s="303"/>
      <c r="K90" s="358"/>
      <c r="L90" s="303"/>
      <c r="M90" s="358"/>
      <c r="N90" s="303"/>
      <c r="O90" s="524">
        <f t="shared" si="1"/>
        <v>0</v>
      </c>
    </row>
    <row r="91" spans="1:15" ht="13.8" x14ac:dyDescent="0.25">
      <c r="A91" s="396" t="s">
        <v>345</v>
      </c>
      <c r="B91" s="365" t="s">
        <v>346</v>
      </c>
      <c r="C91" s="356">
        <f>ROUNDDOWN('7990NTP-NP'!$J$40-('7990NTP-NP'!$J$40*0.06),2)</f>
        <v>0</v>
      </c>
      <c r="D91" s="69">
        <f>'7990NTP-NP'!$C$40</f>
        <v>0</v>
      </c>
      <c r="E91" s="356">
        <f>ROUNDDOWN('7990NTP-NP'!$K$40-('7990NTP-NP'!$K$40*0.06),2)</f>
        <v>0</v>
      </c>
      <c r="F91" s="69">
        <f>'7990NTP-NP'!$D$40</f>
        <v>0</v>
      </c>
      <c r="G91" s="356">
        <f>ROUNDDOWN('7990NTP-NP'!$L$40-('7990NTP-NP'!$L$40*0.06),2)</f>
        <v>0</v>
      </c>
      <c r="H91" s="69">
        <f>'7990NTP-NP'!$E$40</f>
        <v>0</v>
      </c>
      <c r="I91" s="356">
        <f>ROUNDDOWN('7990NTP-NP'!$M$40-('7990NTP-NP'!$M$40*0.06),2)</f>
        <v>0</v>
      </c>
      <c r="J91" s="69">
        <f>'7990NTP-NP'!$F$40</f>
        <v>0</v>
      </c>
      <c r="K91" s="356">
        <f>ROUNDDOWN('7990NTP-NP'!$N$40-('7990NTP-NP'!$N$40*0.06),2)</f>
        <v>0</v>
      </c>
      <c r="L91" s="69">
        <f>'7990NTP-NP'!$G$40</f>
        <v>0</v>
      </c>
      <c r="M91" s="356">
        <f>ROUNDDOWN('7990NTP-NP'!$O$40-('7990NTP-NP'!$O$40*0.06),2)</f>
        <v>0</v>
      </c>
      <c r="N91" s="69">
        <f>'7990NTP-NP'!$H$40</f>
        <v>0</v>
      </c>
      <c r="O91" s="524">
        <f t="shared" si="1"/>
        <v>0</v>
      </c>
    </row>
    <row r="92" spans="1:15" ht="13.8" x14ac:dyDescent="0.25">
      <c r="A92" s="396" t="s">
        <v>347</v>
      </c>
      <c r="B92" s="365" t="s">
        <v>348</v>
      </c>
      <c r="C92" s="357">
        <f>ROUNDUP('7990NTP-NP'!$J$40*0.06,2)</f>
        <v>0</v>
      </c>
      <c r="D92" s="366"/>
      <c r="E92" s="357">
        <f>ROUNDUP('7990NTP-NP'!$K$40*0.06,2)</f>
        <v>0</v>
      </c>
      <c r="F92" s="366"/>
      <c r="G92" s="357">
        <f>ROUNDUP('7990NTP-NP'!$L$40*0.06,2)</f>
        <v>0</v>
      </c>
      <c r="H92" s="366"/>
      <c r="I92" s="357">
        <f>ROUNDUP('7990NTP-NP'!$M$40*0.06,2)</f>
        <v>0</v>
      </c>
      <c r="J92" s="366"/>
      <c r="K92" s="357">
        <f>ROUNDUP('7990NTP-NP'!$N$40*0.06,2)</f>
        <v>0</v>
      </c>
      <c r="L92" s="366"/>
      <c r="M92" s="357">
        <f>ROUNDUP('7990NTP-NP'!$O$40*0.06,2)</f>
        <v>0</v>
      </c>
      <c r="N92" s="366"/>
      <c r="O92" s="524">
        <f t="shared" si="1"/>
        <v>0</v>
      </c>
    </row>
    <row r="93" spans="1:15" ht="13.8" x14ac:dyDescent="0.25">
      <c r="A93" s="395"/>
      <c r="B93" s="367"/>
      <c r="C93" s="358"/>
      <c r="D93" s="303"/>
      <c r="E93" s="358"/>
      <c r="F93" s="303"/>
      <c r="G93" s="358"/>
      <c r="H93" s="303"/>
      <c r="I93" s="358"/>
      <c r="J93" s="303"/>
      <c r="K93" s="358"/>
      <c r="L93" s="303"/>
      <c r="M93" s="358"/>
      <c r="N93" s="303"/>
      <c r="O93" s="524">
        <f t="shared" si="1"/>
        <v>0</v>
      </c>
    </row>
    <row r="94" spans="1:15" ht="13.8" x14ac:dyDescent="0.25">
      <c r="A94" s="396" t="s">
        <v>377</v>
      </c>
      <c r="B94" s="365" t="s">
        <v>320</v>
      </c>
      <c r="C94" s="356">
        <f>ROUNDDOWN('7990NTP-NP'!$J$41-('7990NTP-NP'!$J$41*0.05),2)</f>
        <v>0</v>
      </c>
      <c r="D94" s="69">
        <f>'7990NTP-NP'!$C$41</f>
        <v>0</v>
      </c>
      <c r="E94" s="356">
        <f>ROUNDDOWN('7990NTP-NP'!$K$41-('7990NTP-NP'!$K$41*0.05),2)</f>
        <v>0</v>
      </c>
      <c r="F94" s="69">
        <f>'7990NTP-NP'!$D$41</f>
        <v>0</v>
      </c>
      <c r="G94" s="356">
        <f>ROUNDDOWN('7990NTP-NP'!$L$41-('7990NTP-NP'!$L$41*0.05),2)</f>
        <v>0</v>
      </c>
      <c r="H94" s="69">
        <f>'7990NTP-NP'!$E$41</f>
        <v>0</v>
      </c>
      <c r="I94" s="356">
        <f>ROUNDDOWN('7990NTP-NP'!$M$41-('7990NTP-NP'!$M$41*0.05),2)</f>
        <v>0</v>
      </c>
      <c r="J94" s="69">
        <f>'7990NTP-NP'!$F$41</f>
        <v>0</v>
      </c>
      <c r="K94" s="356">
        <f>ROUNDDOWN('7990NTP-NP'!$N$41-('7990NTP-NP'!$N$41*0.05),2)</f>
        <v>0</v>
      </c>
      <c r="L94" s="69">
        <f>'7990NTP-NP'!$G$41</f>
        <v>0</v>
      </c>
      <c r="M94" s="356">
        <f>ROUNDDOWN('7990NTP-NP'!$O$41-('7990NTP-NP'!$O$41*0.05),2)</f>
        <v>0</v>
      </c>
      <c r="N94" s="69">
        <f>'7990NTP-NP'!$H$41</f>
        <v>0</v>
      </c>
      <c r="O94" s="524">
        <f t="shared" si="1"/>
        <v>0</v>
      </c>
    </row>
    <row r="95" spans="1:15" ht="13.8" x14ac:dyDescent="0.25">
      <c r="A95" s="396" t="s">
        <v>378</v>
      </c>
      <c r="B95" s="365" t="s">
        <v>379</v>
      </c>
      <c r="C95" s="357">
        <f>ROUNDUP('7990NTP-NP'!$J$41*0.05,2)</f>
        <v>0</v>
      </c>
      <c r="D95" s="70"/>
      <c r="E95" s="357">
        <f>ROUNDUP('7990NTP-NP'!$K$41*0.05,2)</f>
        <v>0</v>
      </c>
      <c r="F95" s="70"/>
      <c r="G95" s="357">
        <f>ROUNDUP('7990NTP-NP'!$L$41*0.05,2)</f>
        <v>0</v>
      </c>
      <c r="H95" s="70"/>
      <c r="I95" s="357">
        <f>ROUNDUP('7990NTP-NP'!$M$41*0.05,2)</f>
        <v>0</v>
      </c>
      <c r="J95" s="70"/>
      <c r="K95" s="357">
        <f>ROUNDUP('7990NTP-NP'!$N$41*0.05,2)</f>
        <v>0</v>
      </c>
      <c r="L95" s="70"/>
      <c r="M95" s="357">
        <f>ROUNDUP('7990NTP-NP'!$O$41*0.05,2)</f>
        <v>0</v>
      </c>
      <c r="N95" s="70"/>
      <c r="O95" s="524">
        <f t="shared" si="1"/>
        <v>0</v>
      </c>
    </row>
    <row r="96" spans="1:15" ht="13.8" x14ac:dyDescent="0.25">
      <c r="A96" s="395"/>
      <c r="B96" s="369"/>
      <c r="C96" s="370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524">
        <f t="shared" si="1"/>
        <v>0</v>
      </c>
    </row>
    <row r="97" spans="1:15" ht="13.8" x14ac:dyDescent="0.25">
      <c r="A97" s="396" t="s">
        <v>349</v>
      </c>
      <c r="B97" s="365" t="s">
        <v>350</v>
      </c>
      <c r="C97" s="356">
        <f>ROUNDDOWN('7990NTP-NP'!$J$42-('7990NTP-NP'!$J$42*0.06),2)</f>
        <v>0</v>
      </c>
      <c r="D97" s="69">
        <f>'7990NTP-NP'!$C$42</f>
        <v>0</v>
      </c>
      <c r="E97" s="356">
        <f>ROUNDDOWN('7990NTP-NP'!$K$42-('7990NTP-NP'!$K$42*0.06),2)</f>
        <v>0</v>
      </c>
      <c r="F97" s="69">
        <f>'7990NTP-NP'!$D$42</f>
        <v>0</v>
      </c>
      <c r="G97" s="356">
        <f>ROUNDDOWN('7990NTP-NP'!$L$42-('7990NTP-NP'!$L$42*0.06),2)</f>
        <v>0</v>
      </c>
      <c r="H97" s="69">
        <f>'7990NTP-NP'!$E$42</f>
        <v>0</v>
      </c>
      <c r="I97" s="356">
        <f>ROUNDDOWN('7990NTP-NP'!$M$42-('7990NTP-NP'!$M$42*0.06),2)</f>
        <v>0</v>
      </c>
      <c r="J97" s="69">
        <f>'7990NTP-NP'!$F$42</f>
        <v>0</v>
      </c>
      <c r="K97" s="356">
        <f>ROUNDDOWN('7990NTP-NP'!$N$42-('7990NTP-NP'!$N$42*0.06),2)</f>
        <v>0</v>
      </c>
      <c r="L97" s="69">
        <f>'7990NTP-NP'!$G$42</f>
        <v>0</v>
      </c>
      <c r="M97" s="356">
        <f>ROUNDDOWN('7990NTP-NP'!$O$42-('7990NTP-NP'!$O$42*0.06),2)</f>
        <v>0</v>
      </c>
      <c r="N97" s="69">
        <f>'7990NTP-NP'!$H$42</f>
        <v>0</v>
      </c>
      <c r="O97" s="524">
        <f t="shared" si="1"/>
        <v>0</v>
      </c>
    </row>
    <row r="98" spans="1:15" ht="13.8" x14ac:dyDescent="0.25">
      <c r="A98" s="396" t="s">
        <v>351</v>
      </c>
      <c r="B98" s="365" t="s">
        <v>352</v>
      </c>
      <c r="C98" s="357">
        <f>ROUNDUP('7990NTP-NP'!$J$42*0.06,2)</f>
        <v>0</v>
      </c>
      <c r="D98" s="366"/>
      <c r="E98" s="357">
        <f>ROUNDUP('7990NTP-NP'!$K$42*0.06,2)</f>
        <v>0</v>
      </c>
      <c r="F98" s="366"/>
      <c r="G98" s="357">
        <f>ROUNDUP('7990NTP-NP'!$L$42*0.06,2)</f>
        <v>0</v>
      </c>
      <c r="H98" s="366"/>
      <c r="I98" s="357">
        <f>ROUNDUP('7990NTP-NP'!$M$42*0.06,2)</f>
        <v>0</v>
      </c>
      <c r="J98" s="366"/>
      <c r="K98" s="357">
        <f>ROUNDUP('7990NTP-NP'!$N$42*0.06,2)</f>
        <v>0</v>
      </c>
      <c r="L98" s="366"/>
      <c r="M98" s="357">
        <f>ROUNDUP('7990NTP-NP'!$O$42*0.06,2)</f>
        <v>0</v>
      </c>
      <c r="N98" s="366"/>
      <c r="O98" s="524">
        <f t="shared" si="1"/>
        <v>0</v>
      </c>
    </row>
    <row r="99" spans="1:15" ht="13.8" x14ac:dyDescent="0.25">
      <c r="A99" s="368"/>
      <c r="B99" s="369"/>
      <c r="C99" s="370"/>
      <c r="D99" s="371"/>
      <c r="E99" s="370"/>
      <c r="F99" s="371"/>
      <c r="G99" s="370"/>
      <c r="H99" s="371"/>
      <c r="I99" s="370"/>
      <c r="J99" s="371"/>
      <c r="K99" s="370"/>
      <c r="L99" s="371"/>
      <c r="M99" s="370"/>
      <c r="N99" s="371"/>
      <c r="O99" s="524">
        <f t="shared" si="1"/>
        <v>0</v>
      </c>
    </row>
    <row r="100" spans="1:15" ht="15.6" customHeight="1" x14ac:dyDescent="0.3">
      <c r="A100" s="476" t="s">
        <v>308</v>
      </c>
      <c r="B100" s="365" t="s">
        <v>160</v>
      </c>
      <c r="C100" s="356">
        <f>D142</f>
        <v>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524">
        <f t="shared" si="1"/>
        <v>0</v>
      </c>
    </row>
    <row r="101" spans="1:15" ht="14.4" x14ac:dyDescent="0.3">
      <c r="A101" s="476" t="s">
        <v>161</v>
      </c>
      <c r="B101" s="365" t="s">
        <v>162</v>
      </c>
      <c r="C101" s="356">
        <f>D145</f>
        <v>0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524">
        <f t="shared" si="1"/>
        <v>0</v>
      </c>
    </row>
    <row r="102" spans="1:15" ht="13.8" x14ac:dyDescent="0.3">
      <c r="A102" s="42"/>
      <c r="B102" s="275"/>
      <c r="C102" s="56"/>
      <c r="D102" s="68"/>
      <c r="E102" s="56"/>
      <c r="F102" s="68"/>
      <c r="G102" s="56"/>
      <c r="H102" s="68"/>
      <c r="I102" s="56"/>
      <c r="J102" s="68"/>
      <c r="K102" s="56"/>
      <c r="L102" s="68"/>
      <c r="M102" s="56"/>
      <c r="N102" s="68"/>
      <c r="O102" s="524">
        <f t="shared" si="1"/>
        <v>0</v>
      </c>
    </row>
    <row r="103" spans="1:15" s="286" customFormat="1" ht="13.8" x14ac:dyDescent="0.3">
      <c r="A103" s="279"/>
      <c r="B103" s="280"/>
      <c r="C103" s="281"/>
      <c r="D103" s="282"/>
      <c r="E103" s="484" t="s">
        <v>380</v>
      </c>
      <c r="G103" s="484" t="s">
        <v>380</v>
      </c>
      <c r="I103" s="289"/>
      <c r="J103" s="288"/>
      <c r="L103" s="288"/>
      <c r="M103" s="281"/>
      <c r="N103" s="288"/>
      <c r="O103" s="521"/>
    </row>
    <row r="104" spans="1:15" s="286" customFormat="1" ht="14.4" thickBot="1" x14ac:dyDescent="0.35">
      <c r="A104" s="279"/>
      <c r="B104" s="283"/>
      <c r="C104" s="284"/>
      <c r="D104" s="285"/>
      <c r="J104" s="288"/>
      <c r="L104" s="288"/>
      <c r="M104" s="284"/>
      <c r="N104" s="288"/>
      <c r="O104" s="521"/>
    </row>
    <row r="105" spans="1:15" ht="14.4" thickBot="1" x14ac:dyDescent="0.3">
      <c r="A105" s="47"/>
      <c r="B105" s="477" t="s">
        <v>331</v>
      </c>
      <c r="C105" s="55"/>
      <c r="D105" s="43"/>
      <c r="J105" s="288"/>
      <c r="K105" s="60"/>
      <c r="L105" s="288"/>
      <c r="M105" s="55"/>
      <c r="N105" s="288"/>
    </row>
    <row r="106" spans="1:15" ht="13.8" x14ac:dyDescent="0.25">
      <c r="A106" s="383" t="s">
        <v>163</v>
      </c>
      <c r="B106" s="373" t="s">
        <v>207</v>
      </c>
      <c r="C106" s="356">
        <f>SUM('7990NTP-NP'!$J$11*1)</f>
        <v>0</v>
      </c>
      <c r="D106" s="69">
        <f>'7990NTP-NP'!$C$11</f>
        <v>0</v>
      </c>
      <c r="E106" s="356">
        <f>SUM('7990NTP-NP'!$K$11*1)</f>
        <v>0</v>
      </c>
      <c r="F106" s="69">
        <f>'7990NTP-NP'!D11</f>
        <v>0</v>
      </c>
      <c r="G106" s="356">
        <f>SUM('7990NTP-NP'!$L$11*1)</f>
        <v>0</v>
      </c>
      <c r="H106" s="69">
        <f>'7990NTP-NP'!$E$11</f>
        <v>0</v>
      </c>
      <c r="I106" s="356">
        <f>SUM('7990NTP-NP'!$M$11*1)</f>
        <v>0</v>
      </c>
      <c r="J106" s="69">
        <f>'7990NTP-NP'!$F$11</f>
        <v>0</v>
      </c>
      <c r="K106" s="356">
        <f>SUM('7990NTP-NP'!$N$11*1)</f>
        <v>0</v>
      </c>
      <c r="L106" s="69">
        <f>'7990NTP-NP'!$G$11</f>
        <v>0</v>
      </c>
      <c r="M106" s="356">
        <f>SUM('7990NTP-NP'!$O$11*1)</f>
        <v>0</v>
      </c>
      <c r="N106" s="69">
        <f>'7990NTP-NP'!$H$11</f>
        <v>0</v>
      </c>
      <c r="O106" s="524">
        <f t="shared" ref="O106" si="2">IF(C106+E106+G106+I106+K106+M106&gt;0,C106+E106+G106+I106+K106+M106,0)</f>
        <v>0</v>
      </c>
    </row>
    <row r="107" spans="1:15" ht="13.8" x14ac:dyDescent="0.25">
      <c r="A107" s="397">
        <v>84</v>
      </c>
      <c r="B107" s="365" t="s">
        <v>170</v>
      </c>
      <c r="C107" s="398">
        <f>D143</f>
        <v>0</v>
      </c>
      <c r="D107" s="399"/>
      <c r="E107" s="400"/>
      <c r="F107" s="401"/>
      <c r="G107" s="400"/>
      <c r="H107" s="401"/>
      <c r="I107" s="402"/>
      <c r="J107" s="403"/>
      <c r="K107" s="400"/>
      <c r="L107" s="403"/>
      <c r="M107" s="403"/>
      <c r="N107" s="403"/>
    </row>
    <row r="108" spans="1:15" ht="13.8" x14ac:dyDescent="0.25">
      <c r="A108" s="404" t="s">
        <v>161</v>
      </c>
      <c r="B108" s="405" t="s">
        <v>166</v>
      </c>
      <c r="C108" s="406">
        <f>D146</f>
        <v>0</v>
      </c>
      <c r="D108" s="75"/>
      <c r="J108" s="288"/>
      <c r="K108" s="60"/>
      <c r="L108" s="288"/>
      <c r="M108" s="288"/>
      <c r="N108" s="288"/>
    </row>
    <row r="109" spans="1:15" ht="13.8" thickBot="1" x14ac:dyDescent="0.3">
      <c r="A109" s="407"/>
      <c r="B109" s="408"/>
      <c r="C109" s="409"/>
      <c r="D109" s="49"/>
      <c r="J109" s="288"/>
      <c r="K109" s="60"/>
      <c r="L109" s="288"/>
      <c r="M109" s="288"/>
      <c r="N109" s="288"/>
    </row>
    <row r="110" spans="1:15" ht="14.4" thickBot="1" x14ac:dyDescent="0.35">
      <c r="A110" s="46"/>
      <c r="B110" s="272"/>
      <c r="C110" s="57"/>
      <c r="D110" s="50"/>
      <c r="J110" s="288"/>
      <c r="K110" s="60"/>
      <c r="L110" s="288"/>
      <c r="M110" s="57"/>
      <c r="N110" s="288"/>
    </row>
    <row r="111" spans="1:15" ht="14.4" thickBot="1" x14ac:dyDescent="0.35">
      <c r="A111" s="47"/>
      <c r="B111" s="276" t="s">
        <v>332</v>
      </c>
      <c r="C111" s="58"/>
      <c r="D111" s="51">
        <v>0</v>
      </c>
      <c r="J111" s="288"/>
      <c r="K111" s="60"/>
      <c r="L111" s="288"/>
      <c r="M111" s="58"/>
      <c r="N111" s="288"/>
    </row>
    <row r="112" spans="1:15" ht="13.8" x14ac:dyDescent="0.25">
      <c r="A112" s="383" t="s">
        <v>164</v>
      </c>
      <c r="B112" s="373" t="s">
        <v>208</v>
      </c>
      <c r="C112" s="356">
        <f>SUM('7990NTP-NP'!$J$15*1)</f>
        <v>0</v>
      </c>
      <c r="D112" s="69">
        <f>'7990NTP-NP'!$C$15</f>
        <v>0</v>
      </c>
      <c r="E112" s="356">
        <f>SUM('7990NTP-NP'!$K$15*1)</f>
        <v>0</v>
      </c>
      <c r="F112" s="69">
        <f>'7990NTP-NP'!D15</f>
        <v>0</v>
      </c>
      <c r="G112" s="356">
        <f>SUM('7990NTP-NP'!$L$15*1)</f>
        <v>0</v>
      </c>
      <c r="H112" s="69">
        <f>'7990NTP-NP'!$E$15</f>
        <v>0</v>
      </c>
      <c r="I112" s="356">
        <f>SUM('7990NTP-NP'!$M$15*1)</f>
        <v>0</v>
      </c>
      <c r="J112" s="69">
        <f>'7990NTP-NP'!$F$15</f>
        <v>0</v>
      </c>
      <c r="K112" s="356">
        <f>SUM('7990NTP-NP'!$N$15*1)</f>
        <v>0</v>
      </c>
      <c r="L112" s="69">
        <f>'7990NTP-NP'!$G$15</f>
        <v>0</v>
      </c>
      <c r="M112" s="356">
        <f>SUM('7990NTP-NP'!$O$15*1)</f>
        <v>0</v>
      </c>
      <c r="N112" s="69">
        <f>'7990NTP-NP'!$H$15</f>
        <v>0</v>
      </c>
      <c r="O112" s="524">
        <f t="shared" ref="O112" si="3">IF(C112+E112+G112+I112+K112+M112&gt;0,C112+E112+G112+I112+K112+M112,0)</f>
        <v>0</v>
      </c>
    </row>
    <row r="113" spans="1:254" ht="13.8" x14ac:dyDescent="0.25">
      <c r="A113" s="397">
        <v>84</v>
      </c>
      <c r="B113" s="365" t="s">
        <v>171</v>
      </c>
      <c r="C113" s="356">
        <f>D144</f>
        <v>0</v>
      </c>
      <c r="D113" s="399"/>
      <c r="E113" s="400"/>
      <c r="F113" s="401"/>
      <c r="G113" s="400"/>
      <c r="H113" s="401"/>
      <c r="I113" s="402"/>
      <c r="J113" s="403"/>
      <c r="K113" s="410"/>
      <c r="L113" s="403"/>
      <c r="M113" s="411"/>
      <c r="N113" s="412"/>
    </row>
    <row r="114" spans="1:254" ht="13.8" x14ac:dyDescent="0.25">
      <c r="A114" s="413" t="s">
        <v>161</v>
      </c>
      <c r="B114" s="405" t="s">
        <v>166</v>
      </c>
      <c r="C114" s="356">
        <f>D147</f>
        <v>0</v>
      </c>
      <c r="D114" s="414"/>
      <c r="E114" s="400"/>
      <c r="F114" s="401"/>
      <c r="G114" s="400"/>
      <c r="H114" s="401"/>
      <c r="I114" s="402"/>
      <c r="J114" s="403"/>
      <c r="K114" s="410"/>
      <c r="L114" s="415"/>
      <c r="M114" s="411"/>
      <c r="N114" s="412"/>
    </row>
    <row r="115" spans="1:254" ht="14.4" thickBot="1" x14ac:dyDescent="0.3">
      <c r="A115" s="416"/>
      <c r="B115" s="416"/>
      <c r="C115" s="417"/>
      <c r="D115" s="418"/>
      <c r="E115" s="400"/>
      <c r="F115" s="401"/>
      <c r="G115" s="400"/>
      <c r="H115" s="401"/>
      <c r="I115" s="402"/>
      <c r="J115" s="403"/>
      <c r="K115" s="419"/>
      <c r="L115" s="420"/>
      <c r="M115" s="421"/>
      <c r="N115" s="422"/>
    </row>
    <row r="116" spans="1:254" ht="13.8" x14ac:dyDescent="0.3">
      <c r="A116" s="39"/>
      <c r="B116" s="266"/>
      <c r="C116" s="55"/>
      <c r="D116" s="40"/>
      <c r="E116" s="21"/>
      <c r="F116" s="2"/>
      <c r="G116" s="66"/>
      <c r="H116" s="3"/>
    </row>
    <row r="117" spans="1:254" customFormat="1" ht="14.4" thickBot="1" x14ac:dyDescent="0.35">
      <c r="A117" s="25"/>
      <c r="B117" s="272"/>
      <c r="C117" s="59"/>
      <c r="D117" s="24"/>
      <c r="E117" s="59"/>
      <c r="G117" s="66"/>
      <c r="H117" s="3"/>
      <c r="I117" s="291"/>
      <c r="J117" s="286"/>
      <c r="K117" s="286"/>
      <c r="L117" s="286"/>
      <c r="M117" s="286"/>
      <c r="N117" s="286"/>
      <c r="O117" s="522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  <c r="CH117" s="288"/>
      <c r="CI117" s="288"/>
      <c r="CJ117" s="288"/>
      <c r="CK117" s="288"/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  <c r="GZ117" s="288"/>
      <c r="HA117" s="288"/>
      <c r="HB117" s="288"/>
      <c r="HC117" s="288"/>
      <c r="HD117" s="288"/>
      <c r="HE117" s="288"/>
      <c r="HF117" s="288"/>
      <c r="HG117" s="288"/>
      <c r="HH117" s="288"/>
      <c r="HI117" s="288"/>
      <c r="HJ117" s="288"/>
      <c r="HK117" s="288"/>
      <c r="HL117" s="288"/>
      <c r="HM117" s="288"/>
      <c r="HN117" s="288"/>
      <c r="HO117" s="288"/>
      <c r="HP117" s="288"/>
      <c r="HQ117" s="288"/>
      <c r="HR117" s="288"/>
      <c r="HS117" s="288"/>
      <c r="HT117" s="288"/>
      <c r="HU117" s="288"/>
      <c r="HV117" s="288"/>
      <c r="HW117" s="288"/>
      <c r="HX117" s="288"/>
      <c r="HY117" s="288"/>
      <c r="HZ117" s="288"/>
      <c r="IA117" s="288"/>
      <c r="IB117" s="288"/>
      <c r="IC117" s="288"/>
      <c r="ID117" s="288"/>
      <c r="IE117" s="288"/>
      <c r="IF117" s="288"/>
      <c r="IG117" s="288"/>
      <c r="IH117" s="288"/>
      <c r="II117" s="288"/>
      <c r="IJ117" s="288"/>
      <c r="IK117" s="288"/>
      <c r="IL117" s="288"/>
      <c r="IM117" s="288"/>
      <c r="IN117" s="288"/>
      <c r="IO117" s="288"/>
      <c r="IP117" s="288"/>
      <c r="IQ117" s="288"/>
      <c r="IR117" s="288"/>
      <c r="IS117" s="288"/>
      <c r="IT117" s="288"/>
    </row>
    <row r="118" spans="1:254" customFormat="1" ht="16.2" thickBot="1" x14ac:dyDescent="0.35">
      <c r="B118" s="293" t="s">
        <v>243</v>
      </c>
      <c r="C118" s="296" t="s">
        <v>90</v>
      </c>
      <c r="D118" s="100" t="s">
        <v>123</v>
      </c>
      <c r="E118" s="101" t="s">
        <v>124</v>
      </c>
      <c r="F118" s="102" t="s">
        <v>125</v>
      </c>
      <c r="G118" s="102" t="s">
        <v>295</v>
      </c>
      <c r="H118" s="36"/>
      <c r="I118" s="288"/>
      <c r="J118" s="286"/>
      <c r="K118" s="286"/>
      <c r="L118" s="286"/>
      <c r="M118" s="286"/>
      <c r="N118" s="286"/>
      <c r="O118" s="522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  <c r="CH118" s="288"/>
      <c r="CI118" s="288"/>
      <c r="CJ118" s="288"/>
      <c r="CK118" s="288"/>
      <c r="CL118" s="288"/>
      <c r="CM118" s="288"/>
      <c r="CN118" s="288"/>
      <c r="CO118" s="288"/>
      <c r="CP118" s="288"/>
      <c r="CQ118" s="288"/>
      <c r="CR118" s="288"/>
      <c r="CS118" s="288"/>
      <c r="CT118" s="288"/>
      <c r="CU118" s="288"/>
      <c r="CV118" s="288"/>
      <c r="CW118" s="288"/>
      <c r="CX118" s="288"/>
      <c r="CY118" s="288"/>
      <c r="CZ118" s="288"/>
      <c r="DA118" s="288"/>
      <c r="DB118" s="288"/>
      <c r="DC118" s="288"/>
      <c r="DD118" s="288"/>
      <c r="DE118" s="288"/>
      <c r="DF118" s="288"/>
      <c r="DG118" s="288"/>
      <c r="DH118" s="288"/>
      <c r="DI118" s="288"/>
      <c r="DJ118" s="288"/>
      <c r="DK118" s="288"/>
      <c r="DL118" s="288"/>
      <c r="DM118" s="288"/>
      <c r="DN118" s="288"/>
      <c r="DO118" s="288"/>
      <c r="DP118" s="288"/>
      <c r="DQ118" s="288"/>
      <c r="DR118" s="288"/>
      <c r="DS118" s="288"/>
      <c r="DT118" s="288"/>
      <c r="DU118" s="288"/>
      <c r="DV118" s="288"/>
      <c r="DW118" s="288"/>
      <c r="DX118" s="288"/>
      <c r="DY118" s="288"/>
      <c r="DZ118" s="288"/>
      <c r="EA118" s="288"/>
      <c r="EB118" s="288"/>
      <c r="EC118" s="288"/>
      <c r="ED118" s="288"/>
      <c r="EE118" s="288"/>
      <c r="EF118" s="288"/>
      <c r="EG118" s="288"/>
      <c r="EH118" s="288"/>
      <c r="EI118" s="288"/>
      <c r="EJ118" s="288"/>
      <c r="EK118" s="288"/>
      <c r="EL118" s="288"/>
      <c r="EM118" s="288"/>
      <c r="EN118" s="288"/>
      <c r="EO118" s="288"/>
      <c r="EP118" s="288"/>
      <c r="EQ118" s="288"/>
      <c r="ER118" s="288"/>
      <c r="ES118" s="288"/>
      <c r="ET118" s="288"/>
      <c r="EU118" s="288"/>
      <c r="EV118" s="288"/>
      <c r="EW118" s="288"/>
      <c r="EX118" s="288"/>
      <c r="EY118" s="288"/>
      <c r="EZ118" s="288"/>
      <c r="FA118" s="288"/>
      <c r="FB118" s="288"/>
      <c r="FC118" s="288"/>
      <c r="FD118" s="288"/>
      <c r="FE118" s="288"/>
      <c r="FF118" s="288"/>
      <c r="FG118" s="288"/>
      <c r="FH118" s="288"/>
      <c r="FI118" s="288"/>
      <c r="FJ118" s="288"/>
      <c r="FK118" s="288"/>
      <c r="FL118" s="288"/>
      <c r="FM118" s="288"/>
      <c r="FN118" s="288"/>
      <c r="FO118" s="288"/>
      <c r="FP118" s="288"/>
      <c r="FQ118" s="288"/>
      <c r="FR118" s="288"/>
      <c r="FS118" s="288"/>
      <c r="FT118" s="288"/>
      <c r="FU118" s="288"/>
      <c r="FV118" s="288"/>
      <c r="FW118" s="288"/>
      <c r="FX118" s="288"/>
      <c r="FY118" s="288"/>
      <c r="FZ118" s="288"/>
      <c r="GA118" s="288"/>
      <c r="GB118" s="288"/>
      <c r="GC118" s="288"/>
      <c r="GD118" s="288"/>
      <c r="GE118" s="288"/>
      <c r="GF118" s="288"/>
      <c r="GG118" s="288"/>
      <c r="GH118" s="288"/>
      <c r="GI118" s="288"/>
      <c r="GJ118" s="288"/>
      <c r="GK118" s="288"/>
      <c r="GL118" s="288"/>
      <c r="GM118" s="288"/>
      <c r="GN118" s="288"/>
      <c r="GO118" s="288"/>
      <c r="GP118" s="288"/>
      <c r="GQ118" s="288"/>
      <c r="GR118" s="288"/>
      <c r="GS118" s="288"/>
      <c r="GT118" s="288"/>
      <c r="GU118" s="288"/>
      <c r="GV118" s="288"/>
      <c r="GW118" s="288"/>
      <c r="GX118" s="288"/>
      <c r="GY118" s="288"/>
      <c r="GZ118" s="288"/>
      <c r="HA118" s="288"/>
      <c r="HB118" s="288"/>
      <c r="HC118" s="288"/>
      <c r="HD118" s="288"/>
      <c r="HE118" s="288"/>
      <c r="HF118" s="288"/>
      <c r="HG118" s="288"/>
      <c r="HH118" s="288"/>
      <c r="HI118" s="288"/>
      <c r="HJ118" s="288"/>
      <c r="HK118" s="288"/>
      <c r="HL118" s="288"/>
      <c r="HM118" s="288"/>
      <c r="HN118" s="288"/>
      <c r="HO118" s="288"/>
      <c r="HP118" s="288"/>
      <c r="HQ118" s="288"/>
      <c r="HR118" s="288"/>
      <c r="HS118" s="288"/>
      <c r="HT118" s="288"/>
      <c r="HU118" s="288"/>
      <c r="HV118" s="288"/>
      <c r="HW118" s="288"/>
      <c r="HX118" s="288"/>
      <c r="HY118" s="288"/>
      <c r="HZ118" s="288"/>
      <c r="IA118" s="288"/>
      <c r="IB118" s="288"/>
      <c r="IC118" s="288"/>
      <c r="ID118" s="288"/>
      <c r="IE118" s="288"/>
      <c r="IF118" s="288"/>
      <c r="IG118" s="288"/>
      <c r="IH118" s="288"/>
      <c r="II118" s="288"/>
      <c r="IJ118" s="288"/>
      <c r="IK118" s="288"/>
      <c r="IL118" s="288"/>
      <c r="IM118" s="288"/>
      <c r="IN118" s="288"/>
      <c r="IO118" s="288"/>
      <c r="IP118" s="288"/>
      <c r="IQ118" s="288"/>
      <c r="IR118" s="288"/>
      <c r="IS118" s="288"/>
      <c r="IT118" s="288"/>
    </row>
    <row r="119" spans="1:254" customFormat="1" ht="13.8" x14ac:dyDescent="0.25">
      <c r="B119" s="423" t="s">
        <v>142</v>
      </c>
      <c r="C119" s="602"/>
      <c r="D119" s="603"/>
      <c r="E119" s="604"/>
      <c r="F119" s="603"/>
      <c r="G119" s="424"/>
      <c r="H119" s="425"/>
      <c r="I119" s="288"/>
      <c r="J119" s="286"/>
      <c r="K119" s="286"/>
      <c r="L119" s="286"/>
      <c r="M119" s="286"/>
      <c r="N119" s="286"/>
      <c r="O119" s="522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  <c r="CH119" s="288"/>
      <c r="CI119" s="288"/>
      <c r="CJ119" s="288"/>
      <c r="CK119" s="288"/>
      <c r="CL119" s="288"/>
      <c r="CM119" s="288"/>
      <c r="CN119" s="288"/>
      <c r="CO119" s="288"/>
      <c r="CP119" s="288"/>
      <c r="CQ119" s="288"/>
      <c r="CR119" s="288"/>
      <c r="CS119" s="288"/>
      <c r="CT119" s="288"/>
      <c r="CU119" s="288"/>
      <c r="CV119" s="288"/>
      <c r="CW119" s="288"/>
      <c r="CX119" s="288"/>
      <c r="CY119" s="288"/>
      <c r="CZ119" s="288"/>
      <c r="DA119" s="288"/>
      <c r="DB119" s="288"/>
      <c r="DC119" s="288"/>
      <c r="DD119" s="288"/>
      <c r="DE119" s="288"/>
      <c r="DF119" s="288"/>
      <c r="DG119" s="288"/>
      <c r="DH119" s="288"/>
      <c r="DI119" s="288"/>
      <c r="DJ119" s="288"/>
      <c r="DK119" s="288"/>
      <c r="DL119" s="288"/>
      <c r="DM119" s="288"/>
      <c r="DN119" s="288"/>
      <c r="DO119" s="288"/>
      <c r="DP119" s="288"/>
      <c r="DQ119" s="288"/>
      <c r="DR119" s="288"/>
      <c r="DS119" s="288"/>
      <c r="DT119" s="288"/>
      <c r="DU119" s="288"/>
      <c r="DV119" s="288"/>
      <c r="DW119" s="288"/>
      <c r="DX119" s="288"/>
      <c r="DY119" s="288"/>
      <c r="DZ119" s="288"/>
      <c r="EA119" s="288"/>
      <c r="EB119" s="288"/>
      <c r="EC119" s="288"/>
      <c r="ED119" s="288"/>
      <c r="EE119" s="288"/>
      <c r="EF119" s="288"/>
      <c r="EG119" s="288"/>
      <c r="EH119" s="288"/>
      <c r="EI119" s="288"/>
      <c r="EJ119" s="288"/>
      <c r="EK119" s="288"/>
      <c r="EL119" s="288"/>
      <c r="EM119" s="288"/>
      <c r="EN119" s="288"/>
      <c r="EO119" s="288"/>
      <c r="EP119" s="288"/>
      <c r="EQ119" s="288"/>
      <c r="ER119" s="288"/>
      <c r="ES119" s="288"/>
      <c r="ET119" s="288"/>
      <c r="EU119" s="288"/>
      <c r="EV119" s="288"/>
      <c r="EW119" s="288"/>
      <c r="EX119" s="288"/>
      <c r="EY119" s="288"/>
      <c r="EZ119" s="288"/>
      <c r="FA119" s="288"/>
      <c r="FB119" s="288"/>
      <c r="FC119" s="288"/>
      <c r="FD119" s="288"/>
      <c r="FE119" s="288"/>
      <c r="FF119" s="288"/>
      <c r="FG119" s="288"/>
      <c r="FH119" s="288"/>
      <c r="FI119" s="288"/>
      <c r="FJ119" s="288"/>
      <c r="FK119" s="288"/>
      <c r="FL119" s="288"/>
      <c r="FM119" s="288"/>
      <c r="FN119" s="288"/>
      <c r="FO119" s="288"/>
      <c r="FP119" s="288"/>
      <c r="FQ119" s="288"/>
      <c r="FR119" s="288"/>
      <c r="FS119" s="288"/>
      <c r="FT119" s="288"/>
      <c r="FU119" s="288"/>
      <c r="FV119" s="288"/>
      <c r="FW119" s="288"/>
      <c r="FX119" s="288"/>
      <c r="FY119" s="288"/>
      <c r="FZ119" s="288"/>
      <c r="GA119" s="288"/>
      <c r="GB119" s="288"/>
      <c r="GC119" s="288"/>
      <c r="GD119" s="288"/>
      <c r="GE119" s="288"/>
      <c r="GF119" s="288"/>
      <c r="GG119" s="288"/>
      <c r="GH119" s="288"/>
      <c r="GI119" s="288"/>
      <c r="GJ119" s="288"/>
      <c r="GK119" s="288"/>
      <c r="GL119" s="288"/>
      <c r="GM119" s="288"/>
      <c r="GN119" s="288"/>
      <c r="GO119" s="288"/>
      <c r="GP119" s="288"/>
      <c r="GQ119" s="288"/>
      <c r="GR119" s="288"/>
      <c r="GS119" s="288"/>
      <c r="GT119" s="288"/>
      <c r="GU119" s="288"/>
      <c r="GV119" s="288"/>
      <c r="GW119" s="288"/>
      <c r="GX119" s="288"/>
      <c r="GY119" s="288"/>
      <c r="GZ119" s="288"/>
      <c r="HA119" s="288"/>
      <c r="HB119" s="288"/>
      <c r="HC119" s="288"/>
      <c r="HD119" s="288"/>
      <c r="HE119" s="288"/>
      <c r="HF119" s="288"/>
      <c r="HG119" s="288"/>
      <c r="HH119" s="288"/>
      <c r="HI119" s="288"/>
      <c r="HJ119" s="288"/>
      <c r="HK119" s="288"/>
      <c r="HL119" s="288"/>
      <c r="HM119" s="288"/>
      <c r="HN119" s="288"/>
      <c r="HO119" s="288"/>
      <c r="HP119" s="288"/>
      <c r="HQ119" s="288"/>
      <c r="HR119" s="288"/>
      <c r="HS119" s="288"/>
      <c r="HT119" s="288"/>
      <c r="HU119" s="288"/>
      <c r="HV119" s="288"/>
      <c r="HW119" s="288"/>
      <c r="HX119" s="288"/>
      <c r="HY119" s="288"/>
      <c r="HZ119" s="288"/>
      <c r="IA119" s="288"/>
      <c r="IB119" s="288"/>
      <c r="IC119" s="288"/>
      <c r="ID119" s="288"/>
      <c r="IE119" s="288"/>
      <c r="IF119" s="288"/>
      <c r="IG119" s="288"/>
      <c r="IH119" s="288"/>
      <c r="II119" s="288"/>
      <c r="IJ119" s="288"/>
      <c r="IK119" s="288"/>
      <c r="IL119" s="288"/>
      <c r="IM119" s="288"/>
      <c r="IN119" s="288"/>
      <c r="IO119" s="288"/>
      <c r="IP119" s="288"/>
      <c r="IQ119" s="288"/>
      <c r="IR119" s="288"/>
      <c r="IS119" s="288"/>
      <c r="IT119" s="288"/>
    </row>
    <row r="120" spans="1:254" customFormat="1" ht="13.8" x14ac:dyDescent="0.25">
      <c r="B120" s="426" t="s">
        <v>87</v>
      </c>
      <c r="C120" s="427">
        <f>IF('7990NTP-NP'!E50&gt;0,'7990NTP-NP'!E50-'7990NTP-NP'!C50-'7990NTP-NP'!D50,0)</f>
        <v>0</v>
      </c>
      <c r="D120" s="428">
        <f>E120+F120+G120</f>
        <v>0</v>
      </c>
      <c r="E120" s="429">
        <f>$C$15+$C$18+$C$20+$C$23+$C$26+$C$29+$C$32+$C$35+$C$38+$C$41+$C$44+$C$47+$C$50+$C$53+$C$56+$C$59+$C$62+$C$65+$C$71+$C$88+$C$97+C94+C91+C68</f>
        <v>0</v>
      </c>
      <c r="F120" s="430">
        <f>$C$16+$C$21+$C$24+$C$27+$C$30+$C$63+C48+C51+C54+C57+C66+C69+C89+C92+C95+C98</f>
        <v>0</v>
      </c>
      <c r="G120" s="430">
        <f>$C$60+$C$74+$C$76+$C$78+$C$80+$C$84+$C$86+C82+C33+C36+C39+C42+C45+C72</f>
        <v>0</v>
      </c>
      <c r="H120" s="401"/>
      <c r="I120" s="288"/>
      <c r="J120" s="286"/>
      <c r="K120" s="286"/>
      <c r="L120" s="286"/>
      <c r="M120" s="286"/>
      <c r="N120" s="286"/>
      <c r="O120" s="522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  <c r="CH120" s="288"/>
      <c r="CI120" s="288"/>
      <c r="CJ120" s="288"/>
      <c r="CK120" s="288"/>
      <c r="CL120" s="288"/>
      <c r="CM120" s="288"/>
      <c r="CN120" s="288"/>
      <c r="CO120" s="288"/>
      <c r="CP120" s="288"/>
      <c r="CQ120" s="288"/>
      <c r="CR120" s="288"/>
      <c r="CS120" s="288"/>
      <c r="CT120" s="288"/>
      <c r="CU120" s="288"/>
      <c r="CV120" s="288"/>
      <c r="CW120" s="288"/>
      <c r="CX120" s="288"/>
      <c r="CY120" s="288"/>
      <c r="CZ120" s="288"/>
      <c r="DA120" s="288"/>
      <c r="DB120" s="288"/>
      <c r="DC120" s="288"/>
      <c r="DD120" s="288"/>
      <c r="DE120" s="288"/>
      <c r="DF120" s="288"/>
      <c r="DG120" s="288"/>
      <c r="DH120" s="288"/>
      <c r="DI120" s="288"/>
      <c r="DJ120" s="288"/>
      <c r="DK120" s="288"/>
      <c r="DL120" s="288"/>
      <c r="DM120" s="288"/>
      <c r="DN120" s="288"/>
      <c r="DO120" s="288"/>
      <c r="DP120" s="288"/>
      <c r="DQ120" s="288"/>
      <c r="DR120" s="288"/>
      <c r="DS120" s="288"/>
      <c r="DT120" s="288"/>
      <c r="DU120" s="288"/>
      <c r="DV120" s="288"/>
      <c r="DW120" s="288"/>
      <c r="DX120" s="288"/>
      <c r="DY120" s="288"/>
      <c r="DZ120" s="288"/>
      <c r="EA120" s="288"/>
      <c r="EB120" s="288"/>
      <c r="EC120" s="288"/>
      <c r="ED120" s="288"/>
      <c r="EE120" s="288"/>
      <c r="EF120" s="288"/>
      <c r="EG120" s="288"/>
      <c r="EH120" s="288"/>
      <c r="EI120" s="288"/>
      <c r="EJ120" s="288"/>
      <c r="EK120" s="288"/>
      <c r="EL120" s="288"/>
      <c r="EM120" s="288"/>
      <c r="EN120" s="288"/>
      <c r="EO120" s="288"/>
      <c r="EP120" s="288"/>
      <c r="EQ120" s="288"/>
      <c r="ER120" s="288"/>
      <c r="ES120" s="288"/>
      <c r="ET120" s="288"/>
      <c r="EU120" s="288"/>
      <c r="EV120" s="288"/>
      <c r="EW120" s="288"/>
      <c r="EX120" s="288"/>
      <c r="EY120" s="288"/>
      <c r="EZ120" s="288"/>
      <c r="FA120" s="288"/>
      <c r="FB120" s="288"/>
      <c r="FC120" s="288"/>
      <c r="FD120" s="288"/>
      <c r="FE120" s="288"/>
      <c r="FF120" s="288"/>
      <c r="FG120" s="288"/>
      <c r="FH120" s="288"/>
      <c r="FI120" s="288"/>
      <c r="FJ120" s="288"/>
      <c r="FK120" s="288"/>
      <c r="FL120" s="288"/>
      <c r="FM120" s="288"/>
      <c r="FN120" s="288"/>
      <c r="FO120" s="288"/>
      <c r="FP120" s="288"/>
      <c r="FQ120" s="288"/>
      <c r="FR120" s="288"/>
      <c r="FS120" s="288"/>
      <c r="FT120" s="288"/>
      <c r="FU120" s="288"/>
      <c r="FV120" s="288"/>
      <c r="FW120" s="288"/>
      <c r="FX120" s="288"/>
      <c r="FY120" s="288"/>
      <c r="FZ120" s="288"/>
      <c r="GA120" s="288"/>
      <c r="GB120" s="288"/>
      <c r="GC120" s="288"/>
      <c r="GD120" s="288"/>
      <c r="GE120" s="288"/>
      <c r="GF120" s="288"/>
      <c r="GG120" s="288"/>
      <c r="GH120" s="288"/>
      <c r="GI120" s="288"/>
      <c r="GJ120" s="288"/>
      <c r="GK120" s="288"/>
      <c r="GL120" s="288"/>
      <c r="GM120" s="288"/>
      <c r="GN120" s="288"/>
      <c r="GO120" s="288"/>
      <c r="GP120" s="288"/>
      <c r="GQ120" s="288"/>
      <c r="GR120" s="288"/>
      <c r="GS120" s="288"/>
      <c r="GT120" s="288"/>
      <c r="GU120" s="288"/>
      <c r="GV120" s="288"/>
      <c r="GW120" s="288"/>
      <c r="GX120" s="288"/>
      <c r="GY120" s="288"/>
      <c r="GZ120" s="288"/>
      <c r="HA120" s="288"/>
      <c r="HB120" s="288"/>
      <c r="HC120" s="288"/>
      <c r="HD120" s="288"/>
      <c r="HE120" s="288"/>
      <c r="HF120" s="288"/>
      <c r="HG120" s="288"/>
      <c r="HH120" s="288"/>
      <c r="HI120" s="288"/>
      <c r="HJ120" s="288"/>
      <c r="HK120" s="288"/>
      <c r="HL120" s="288"/>
      <c r="HM120" s="288"/>
      <c r="HN120" s="288"/>
      <c r="HO120" s="288"/>
      <c r="HP120" s="288"/>
      <c r="HQ120" s="288"/>
      <c r="HR120" s="288"/>
      <c r="HS120" s="288"/>
      <c r="HT120" s="288"/>
      <c r="HU120" s="288"/>
      <c r="HV120" s="288"/>
      <c r="HW120" s="288"/>
      <c r="HX120" s="288"/>
      <c r="HY120" s="288"/>
      <c r="HZ120" s="288"/>
      <c r="IA120" s="288"/>
      <c r="IB120" s="288"/>
      <c r="IC120" s="288"/>
      <c r="ID120" s="288"/>
      <c r="IE120" s="288"/>
      <c r="IF120" s="288"/>
      <c r="IG120" s="288"/>
      <c r="IH120" s="288"/>
      <c r="II120" s="288"/>
      <c r="IJ120" s="288"/>
      <c r="IK120" s="288"/>
      <c r="IL120" s="288"/>
      <c r="IM120" s="288"/>
      <c r="IN120" s="288"/>
      <c r="IO120" s="288"/>
      <c r="IP120" s="288"/>
      <c r="IQ120" s="288"/>
      <c r="IR120" s="288"/>
      <c r="IS120" s="288"/>
      <c r="IT120" s="288"/>
    </row>
    <row r="121" spans="1:254" customFormat="1" ht="13.8" x14ac:dyDescent="0.25">
      <c r="B121" s="431" t="s">
        <v>299</v>
      </c>
      <c r="C121" s="427">
        <f>IF('7990NTP-NP'!E51&gt;0,'7990NTP-NP'!E51-'7990NTP-NP'!C51-'7990NTP-NP'!D51,0)</f>
        <v>0</v>
      </c>
      <c r="D121" s="428">
        <f t="shared" ref="D121:D125" si="4">E121+F121+G121</f>
        <v>0</v>
      </c>
      <c r="E121" s="429">
        <f>$E$15+$E$18+$E$20+$E$23+$E$26+$E$29+$E$32+$E$35+$E$38+$E$41+$E$44+$E$47+$E$50+$E$53+$E$56+$E$59+$E$62+$E$65+$E$71+$E$88+$E$97+E94+E91+E68</f>
        <v>0</v>
      </c>
      <c r="F121" s="430">
        <f>$E$16+$E$21+$E$24+$E$27+$E$30+$E$63+E48+E51+E54+E57+E66+E69+E89+E92+E95+E98</f>
        <v>0</v>
      </c>
      <c r="G121" s="430">
        <f>$E$74+$E$76+$E$78+$E$80+$E$84+$E$86+E82+E72+E33+E36+E39+E42+E45+E60</f>
        <v>0</v>
      </c>
      <c r="H121" s="401"/>
      <c r="I121" s="288"/>
      <c r="J121" s="286"/>
      <c r="K121" s="286"/>
      <c r="L121" s="286"/>
      <c r="M121" s="286"/>
      <c r="N121" s="286"/>
      <c r="O121" s="522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  <c r="CH121" s="288"/>
      <c r="CI121" s="288"/>
      <c r="CJ121" s="288"/>
      <c r="CK121" s="288"/>
      <c r="CL121" s="288"/>
      <c r="CM121" s="288"/>
      <c r="CN121" s="288"/>
      <c r="CO121" s="288"/>
      <c r="CP121" s="288"/>
      <c r="CQ121" s="288"/>
      <c r="CR121" s="288"/>
      <c r="CS121" s="288"/>
      <c r="CT121" s="288"/>
      <c r="CU121" s="288"/>
      <c r="CV121" s="288"/>
      <c r="CW121" s="288"/>
      <c r="CX121" s="288"/>
      <c r="CY121" s="288"/>
      <c r="CZ121" s="288"/>
      <c r="DA121" s="288"/>
      <c r="DB121" s="288"/>
      <c r="DC121" s="288"/>
      <c r="DD121" s="288"/>
      <c r="DE121" s="288"/>
      <c r="DF121" s="288"/>
      <c r="DG121" s="288"/>
      <c r="DH121" s="288"/>
      <c r="DI121" s="288"/>
      <c r="DJ121" s="288"/>
      <c r="DK121" s="288"/>
      <c r="DL121" s="288"/>
      <c r="DM121" s="288"/>
      <c r="DN121" s="288"/>
      <c r="DO121" s="288"/>
      <c r="DP121" s="288"/>
      <c r="DQ121" s="288"/>
      <c r="DR121" s="288"/>
      <c r="DS121" s="288"/>
      <c r="DT121" s="288"/>
      <c r="DU121" s="288"/>
      <c r="DV121" s="288"/>
      <c r="DW121" s="288"/>
      <c r="DX121" s="288"/>
      <c r="DY121" s="288"/>
      <c r="DZ121" s="288"/>
      <c r="EA121" s="288"/>
      <c r="EB121" s="288"/>
      <c r="EC121" s="288"/>
      <c r="ED121" s="288"/>
      <c r="EE121" s="288"/>
      <c r="EF121" s="288"/>
      <c r="EG121" s="288"/>
      <c r="EH121" s="288"/>
      <c r="EI121" s="288"/>
      <c r="EJ121" s="288"/>
      <c r="EK121" s="288"/>
      <c r="EL121" s="288"/>
      <c r="EM121" s="288"/>
      <c r="EN121" s="288"/>
      <c r="EO121" s="288"/>
      <c r="EP121" s="288"/>
      <c r="EQ121" s="288"/>
      <c r="ER121" s="288"/>
      <c r="ES121" s="288"/>
      <c r="ET121" s="288"/>
      <c r="EU121" s="288"/>
      <c r="EV121" s="288"/>
      <c r="EW121" s="288"/>
      <c r="EX121" s="288"/>
      <c r="EY121" s="288"/>
      <c r="EZ121" s="288"/>
      <c r="FA121" s="288"/>
      <c r="FB121" s="288"/>
      <c r="FC121" s="288"/>
      <c r="FD121" s="288"/>
      <c r="FE121" s="288"/>
      <c r="FF121" s="288"/>
      <c r="FG121" s="288"/>
      <c r="FH121" s="288"/>
      <c r="FI121" s="288"/>
      <c r="FJ121" s="288"/>
      <c r="FK121" s="288"/>
      <c r="FL121" s="288"/>
      <c r="FM121" s="288"/>
      <c r="FN121" s="288"/>
      <c r="FO121" s="288"/>
      <c r="FP121" s="288"/>
      <c r="FQ121" s="288"/>
      <c r="FR121" s="288"/>
      <c r="FS121" s="288"/>
      <c r="FT121" s="288"/>
      <c r="FU121" s="288"/>
      <c r="FV121" s="288"/>
      <c r="FW121" s="288"/>
      <c r="FX121" s="288"/>
      <c r="FY121" s="288"/>
      <c r="FZ121" s="288"/>
      <c r="GA121" s="288"/>
      <c r="GB121" s="288"/>
      <c r="GC121" s="288"/>
      <c r="GD121" s="288"/>
      <c r="GE121" s="288"/>
      <c r="GF121" s="288"/>
      <c r="GG121" s="288"/>
      <c r="GH121" s="288"/>
      <c r="GI121" s="288"/>
      <c r="GJ121" s="288"/>
      <c r="GK121" s="288"/>
      <c r="GL121" s="288"/>
      <c r="GM121" s="288"/>
      <c r="GN121" s="288"/>
      <c r="GO121" s="288"/>
      <c r="GP121" s="288"/>
      <c r="GQ121" s="288"/>
      <c r="GR121" s="288"/>
      <c r="GS121" s="288"/>
      <c r="GT121" s="288"/>
      <c r="GU121" s="288"/>
      <c r="GV121" s="288"/>
      <c r="GW121" s="288"/>
      <c r="GX121" s="288"/>
      <c r="GY121" s="288"/>
      <c r="GZ121" s="288"/>
      <c r="HA121" s="288"/>
      <c r="HB121" s="288"/>
      <c r="HC121" s="288"/>
      <c r="HD121" s="288"/>
      <c r="HE121" s="288"/>
      <c r="HF121" s="288"/>
      <c r="HG121" s="288"/>
      <c r="HH121" s="288"/>
      <c r="HI121" s="288"/>
      <c r="HJ121" s="288"/>
      <c r="HK121" s="288"/>
      <c r="HL121" s="288"/>
      <c r="HM121" s="288"/>
      <c r="HN121" s="288"/>
      <c r="HO121" s="288"/>
      <c r="HP121" s="288"/>
      <c r="HQ121" s="288"/>
      <c r="HR121" s="288"/>
      <c r="HS121" s="288"/>
      <c r="HT121" s="288"/>
      <c r="HU121" s="288"/>
      <c r="HV121" s="288"/>
      <c r="HW121" s="288"/>
      <c r="HX121" s="288"/>
      <c r="HY121" s="288"/>
      <c r="HZ121" s="288"/>
      <c r="IA121" s="288"/>
      <c r="IB121" s="288"/>
      <c r="IC121" s="288"/>
      <c r="ID121" s="288"/>
      <c r="IE121" s="288"/>
      <c r="IF121" s="288"/>
      <c r="IG121" s="288"/>
      <c r="IH121" s="288"/>
      <c r="II121" s="288"/>
      <c r="IJ121" s="288"/>
      <c r="IK121" s="288"/>
      <c r="IL121" s="288"/>
      <c r="IM121" s="288"/>
      <c r="IN121" s="288"/>
      <c r="IO121" s="288"/>
      <c r="IP121" s="288"/>
      <c r="IQ121" s="288"/>
      <c r="IR121" s="288"/>
      <c r="IS121" s="288"/>
      <c r="IT121" s="288"/>
    </row>
    <row r="122" spans="1:254" customFormat="1" ht="13.8" x14ac:dyDescent="0.25">
      <c r="B122" s="431" t="s">
        <v>300</v>
      </c>
      <c r="C122" s="427">
        <f>IF('7990NTP-NP'!E52&gt;0,'7990NTP-NP'!E52-'7990NTP-NP'!C52-'7990NTP-NP'!D52,0)</f>
        <v>0</v>
      </c>
      <c r="D122" s="428">
        <f t="shared" si="4"/>
        <v>0</v>
      </c>
      <c r="E122" s="429">
        <f>$G$15+$G$18+$G$20+$G$23+$G$26+$G$29+$G$32+$G$35+$G$38+$G$41+$G$44+$G$47+$G$50+$G$53+$G$56+$G$59+$G$62+$G$65+$G$71+$G$88+$G$97+G91+G94+G68</f>
        <v>0</v>
      </c>
      <c r="F122" s="430">
        <f>$G$16+$G$21+$G$24+$G$27+$G$63+G48+G51+G54+G57+G66+G69+G89+G92+G95+G98+G30</f>
        <v>0</v>
      </c>
      <c r="G122" s="430">
        <f>$G$74+$G$76+$G$78+$G$80+$G$84+$G$86+G82+G33+G36+G39+G42+G72+G60+G45</f>
        <v>0</v>
      </c>
      <c r="H122" s="401"/>
      <c r="I122" s="288"/>
      <c r="J122" s="286"/>
      <c r="K122" s="286"/>
      <c r="L122" s="286"/>
      <c r="M122" s="286"/>
      <c r="N122" s="286"/>
      <c r="O122" s="522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  <c r="CH122" s="288"/>
      <c r="CI122" s="288"/>
      <c r="CJ122" s="288"/>
      <c r="CK122" s="288"/>
      <c r="CL122" s="288"/>
      <c r="CM122" s="288"/>
      <c r="CN122" s="288"/>
      <c r="CO122" s="288"/>
      <c r="CP122" s="288"/>
      <c r="CQ122" s="288"/>
      <c r="CR122" s="288"/>
      <c r="CS122" s="288"/>
      <c r="CT122" s="288"/>
      <c r="CU122" s="288"/>
      <c r="CV122" s="288"/>
      <c r="CW122" s="288"/>
      <c r="CX122" s="288"/>
      <c r="CY122" s="288"/>
      <c r="CZ122" s="288"/>
      <c r="DA122" s="288"/>
      <c r="DB122" s="288"/>
      <c r="DC122" s="288"/>
      <c r="DD122" s="288"/>
      <c r="DE122" s="288"/>
      <c r="DF122" s="288"/>
      <c r="DG122" s="288"/>
      <c r="DH122" s="288"/>
      <c r="DI122" s="288"/>
      <c r="DJ122" s="288"/>
      <c r="DK122" s="288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288"/>
      <c r="EI122" s="288"/>
      <c r="EJ122" s="288"/>
      <c r="EK122" s="288"/>
      <c r="EL122" s="288"/>
      <c r="EM122" s="288"/>
      <c r="EN122" s="288"/>
      <c r="EO122" s="288"/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8"/>
      <c r="FF122" s="288"/>
      <c r="FG122" s="288"/>
      <c r="FH122" s="288"/>
      <c r="FI122" s="288"/>
      <c r="FJ122" s="288"/>
      <c r="FK122" s="288"/>
      <c r="FL122" s="288"/>
      <c r="FM122" s="288"/>
      <c r="FN122" s="288"/>
      <c r="FO122" s="288"/>
      <c r="FP122" s="288"/>
      <c r="FQ122" s="288"/>
      <c r="FR122" s="288"/>
      <c r="FS122" s="288"/>
      <c r="FT122" s="288"/>
      <c r="FU122" s="288"/>
      <c r="FV122" s="288"/>
      <c r="FW122" s="288"/>
      <c r="FX122" s="288"/>
      <c r="FY122" s="288"/>
      <c r="FZ122" s="288"/>
      <c r="GA122" s="288"/>
      <c r="GB122" s="288"/>
      <c r="GC122" s="288"/>
      <c r="GD122" s="288"/>
      <c r="GE122" s="288"/>
      <c r="GF122" s="288"/>
      <c r="GG122" s="288"/>
      <c r="GH122" s="288"/>
      <c r="GI122" s="288"/>
      <c r="GJ122" s="288"/>
      <c r="GK122" s="288"/>
      <c r="GL122" s="288"/>
      <c r="GM122" s="288"/>
      <c r="GN122" s="288"/>
      <c r="GO122" s="288"/>
      <c r="GP122" s="288"/>
      <c r="GQ122" s="288"/>
      <c r="GR122" s="288"/>
      <c r="GS122" s="288"/>
      <c r="GT122" s="288"/>
      <c r="GU122" s="288"/>
      <c r="GV122" s="288"/>
      <c r="GW122" s="288"/>
      <c r="GX122" s="288"/>
      <c r="GY122" s="288"/>
      <c r="GZ122" s="288"/>
      <c r="HA122" s="288"/>
      <c r="HB122" s="288"/>
      <c r="HC122" s="288"/>
      <c r="HD122" s="288"/>
      <c r="HE122" s="288"/>
      <c r="HF122" s="288"/>
      <c r="HG122" s="288"/>
      <c r="HH122" s="288"/>
      <c r="HI122" s="288"/>
      <c r="HJ122" s="288"/>
      <c r="HK122" s="288"/>
      <c r="HL122" s="288"/>
      <c r="HM122" s="288"/>
      <c r="HN122" s="288"/>
      <c r="HO122" s="288"/>
      <c r="HP122" s="288"/>
      <c r="HQ122" s="288"/>
      <c r="HR122" s="288"/>
      <c r="HS122" s="288"/>
      <c r="HT122" s="288"/>
      <c r="HU122" s="288"/>
      <c r="HV122" s="288"/>
      <c r="HW122" s="288"/>
      <c r="HX122" s="288"/>
      <c r="HY122" s="288"/>
      <c r="HZ122" s="288"/>
      <c r="IA122" s="288"/>
      <c r="IB122" s="288"/>
      <c r="IC122" s="288"/>
      <c r="ID122" s="288"/>
      <c r="IE122" s="288"/>
      <c r="IF122" s="288"/>
      <c r="IG122" s="288"/>
      <c r="IH122" s="288"/>
      <c r="II122" s="288"/>
      <c r="IJ122" s="288"/>
      <c r="IK122" s="288"/>
      <c r="IL122" s="288"/>
      <c r="IM122" s="288"/>
      <c r="IN122" s="288"/>
      <c r="IO122" s="288"/>
      <c r="IP122" s="288"/>
      <c r="IQ122" s="288"/>
      <c r="IR122" s="288"/>
      <c r="IS122" s="288"/>
      <c r="IT122" s="288"/>
    </row>
    <row r="123" spans="1:254" customFormat="1" ht="13.8" x14ac:dyDescent="0.25">
      <c r="B123" s="431" t="s">
        <v>301</v>
      </c>
      <c r="C123" s="427">
        <f>IF('7990NTP-NP'!E53&gt;0,'7990NTP-NP'!E53-'7990NTP-NP'!C53-'7990NTP-NP'!D53,0)</f>
        <v>0</v>
      </c>
      <c r="D123" s="428">
        <f t="shared" si="4"/>
        <v>0</v>
      </c>
      <c r="E123" s="429">
        <f>$I$15+$I$18+$I$20+$I$23+$I$26+$I$29+$I$32+$I$35+$I$38+$I$41+$I$44+$I$47+$I$50+$I$53+$I$56+$I$59+$I$62+$I$65+$I$71+$I$88+$I$97+I91+I94+I68</f>
        <v>0</v>
      </c>
      <c r="F123" s="430">
        <f>$I$16+$I$21+$I$24+$I$27+$I$30+$I$63+I48+I51+I54+I57+I66+I69+I89+I92+I95+I98</f>
        <v>0</v>
      </c>
      <c r="G123" s="430">
        <f>$I$74+$I$76+$I$78+$I$80+$I$84+I82+I33+I36+I39+I42+I45+I72+I86+I60</f>
        <v>0</v>
      </c>
      <c r="H123" s="401"/>
      <c r="I123" s="288"/>
      <c r="J123" s="286"/>
      <c r="K123" s="286"/>
      <c r="L123" s="286"/>
      <c r="M123" s="286"/>
      <c r="N123" s="286"/>
      <c r="O123" s="522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  <c r="CH123" s="288"/>
      <c r="CI123" s="288"/>
      <c r="CJ123" s="288"/>
      <c r="CK123" s="288"/>
      <c r="CL123" s="288"/>
      <c r="CM123" s="288"/>
      <c r="CN123" s="288"/>
      <c r="CO123" s="288"/>
      <c r="CP123" s="288"/>
      <c r="CQ123" s="288"/>
      <c r="CR123" s="288"/>
      <c r="CS123" s="288"/>
      <c r="CT123" s="288"/>
      <c r="CU123" s="288"/>
      <c r="CV123" s="288"/>
      <c r="CW123" s="288"/>
      <c r="CX123" s="288"/>
      <c r="CY123" s="288"/>
      <c r="CZ123" s="288"/>
      <c r="DA123" s="288"/>
      <c r="DB123" s="288"/>
      <c r="DC123" s="288"/>
      <c r="DD123" s="288"/>
      <c r="DE123" s="288"/>
      <c r="DF123" s="288"/>
      <c r="DG123" s="288"/>
      <c r="DH123" s="288"/>
      <c r="DI123" s="288"/>
      <c r="DJ123" s="288"/>
      <c r="DK123" s="288"/>
      <c r="DL123" s="288"/>
      <c r="DM123" s="288"/>
      <c r="DN123" s="288"/>
      <c r="DO123" s="288"/>
      <c r="DP123" s="288"/>
      <c r="DQ123" s="288"/>
      <c r="DR123" s="288"/>
      <c r="DS123" s="288"/>
      <c r="DT123" s="288"/>
      <c r="DU123" s="288"/>
      <c r="DV123" s="288"/>
      <c r="DW123" s="288"/>
      <c r="DX123" s="288"/>
      <c r="DY123" s="288"/>
      <c r="DZ123" s="288"/>
      <c r="EA123" s="288"/>
      <c r="EB123" s="288"/>
      <c r="EC123" s="288"/>
      <c r="ED123" s="288"/>
      <c r="EE123" s="288"/>
      <c r="EF123" s="288"/>
      <c r="EG123" s="288"/>
      <c r="EH123" s="288"/>
      <c r="EI123" s="288"/>
      <c r="EJ123" s="288"/>
      <c r="EK123" s="288"/>
      <c r="EL123" s="288"/>
      <c r="EM123" s="288"/>
      <c r="EN123" s="288"/>
      <c r="EO123" s="288"/>
      <c r="EP123" s="288"/>
      <c r="EQ123" s="288"/>
      <c r="ER123" s="288"/>
      <c r="ES123" s="288"/>
      <c r="ET123" s="288"/>
      <c r="EU123" s="288"/>
      <c r="EV123" s="288"/>
      <c r="EW123" s="288"/>
      <c r="EX123" s="288"/>
      <c r="EY123" s="288"/>
      <c r="EZ123" s="288"/>
      <c r="FA123" s="288"/>
      <c r="FB123" s="288"/>
      <c r="FC123" s="288"/>
      <c r="FD123" s="288"/>
      <c r="FE123" s="288"/>
      <c r="FF123" s="288"/>
      <c r="FG123" s="288"/>
      <c r="FH123" s="288"/>
      <c r="FI123" s="288"/>
      <c r="FJ123" s="288"/>
      <c r="FK123" s="288"/>
      <c r="FL123" s="288"/>
      <c r="FM123" s="288"/>
      <c r="FN123" s="288"/>
      <c r="FO123" s="288"/>
      <c r="FP123" s="288"/>
      <c r="FQ123" s="288"/>
      <c r="FR123" s="288"/>
      <c r="FS123" s="288"/>
      <c r="FT123" s="288"/>
      <c r="FU123" s="288"/>
      <c r="FV123" s="288"/>
      <c r="FW123" s="288"/>
      <c r="FX123" s="288"/>
      <c r="FY123" s="288"/>
      <c r="FZ123" s="288"/>
      <c r="GA123" s="288"/>
      <c r="GB123" s="288"/>
      <c r="GC123" s="288"/>
      <c r="GD123" s="288"/>
      <c r="GE123" s="288"/>
      <c r="GF123" s="288"/>
      <c r="GG123" s="288"/>
      <c r="GH123" s="288"/>
      <c r="GI123" s="288"/>
      <c r="GJ123" s="288"/>
      <c r="GK123" s="288"/>
      <c r="GL123" s="288"/>
      <c r="GM123" s="288"/>
      <c r="GN123" s="288"/>
      <c r="GO123" s="288"/>
      <c r="GP123" s="288"/>
      <c r="GQ123" s="288"/>
      <c r="GR123" s="288"/>
      <c r="GS123" s="288"/>
      <c r="GT123" s="288"/>
      <c r="GU123" s="288"/>
      <c r="GV123" s="288"/>
      <c r="GW123" s="288"/>
      <c r="GX123" s="288"/>
      <c r="GY123" s="288"/>
      <c r="GZ123" s="288"/>
      <c r="HA123" s="288"/>
      <c r="HB123" s="288"/>
      <c r="HC123" s="288"/>
      <c r="HD123" s="288"/>
      <c r="HE123" s="288"/>
      <c r="HF123" s="288"/>
      <c r="HG123" s="288"/>
      <c r="HH123" s="288"/>
      <c r="HI123" s="288"/>
      <c r="HJ123" s="288"/>
      <c r="HK123" s="288"/>
      <c r="HL123" s="288"/>
      <c r="HM123" s="288"/>
      <c r="HN123" s="288"/>
      <c r="HO123" s="288"/>
      <c r="HP123" s="288"/>
      <c r="HQ123" s="288"/>
      <c r="HR123" s="288"/>
      <c r="HS123" s="288"/>
      <c r="HT123" s="288"/>
      <c r="HU123" s="288"/>
      <c r="HV123" s="288"/>
      <c r="HW123" s="288"/>
      <c r="HX123" s="288"/>
      <c r="HY123" s="288"/>
      <c r="HZ123" s="288"/>
      <c r="IA123" s="288"/>
      <c r="IB123" s="288"/>
      <c r="IC123" s="288"/>
      <c r="ID123" s="288"/>
      <c r="IE123" s="288"/>
      <c r="IF123" s="288"/>
      <c r="IG123" s="288"/>
      <c r="IH123" s="288"/>
      <c r="II123" s="288"/>
      <c r="IJ123" s="288"/>
      <c r="IK123" s="288"/>
      <c r="IL123" s="288"/>
      <c r="IM123" s="288"/>
      <c r="IN123" s="288"/>
      <c r="IO123" s="288"/>
      <c r="IP123" s="288"/>
      <c r="IQ123" s="288"/>
      <c r="IR123" s="288"/>
      <c r="IS123" s="288"/>
      <c r="IT123" s="288"/>
    </row>
    <row r="124" spans="1:254" customFormat="1" ht="13.8" x14ac:dyDescent="0.25">
      <c r="B124" s="426" t="s">
        <v>88</v>
      </c>
      <c r="C124" s="427">
        <f>IF('7990NTP-NP'!E54&gt;0,'7990NTP-NP'!E54-'7990NTP-NP'!C54-'7990NTP-NP'!D54,0)</f>
        <v>0</v>
      </c>
      <c r="D124" s="428">
        <f t="shared" si="4"/>
        <v>0</v>
      </c>
      <c r="E124" s="429">
        <f>$K$15+$K$18+$K$20+$K$23+$K$26+$K$29+$K$32+$K$35+$K$38+$K$41+$K$44+$K$47+$K$50+$K$53+$K$56+$K$59+$K$62+$K$65+$K$71+$K$88+$K$97+K94+K91+K68</f>
        <v>0</v>
      </c>
      <c r="F124" s="430">
        <f>$K$16+$K$21+$K$24+$K$27+$K$30+$K$63+K48+K51+K54+K66+K69+K89+K92+K95+K98+K57</f>
        <v>0</v>
      </c>
      <c r="G124" s="430">
        <f>$K$74+$K$76+$K$78+$K$80+$K$84+K82+K33+K36+K39+K42+K45+K72+K86+K60</f>
        <v>0</v>
      </c>
      <c r="H124" s="401"/>
      <c r="I124" s="288"/>
      <c r="J124" s="286"/>
      <c r="K124" s="286"/>
      <c r="L124" s="286"/>
      <c r="M124" s="286"/>
      <c r="N124" s="286"/>
      <c r="O124" s="522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  <c r="CH124" s="288"/>
      <c r="CI124" s="288"/>
      <c r="CJ124" s="288"/>
      <c r="CK124" s="288"/>
      <c r="CL124" s="288"/>
      <c r="CM124" s="288"/>
      <c r="CN124" s="288"/>
      <c r="CO124" s="288"/>
      <c r="CP124" s="288"/>
      <c r="CQ124" s="288"/>
      <c r="CR124" s="288"/>
      <c r="CS124" s="288"/>
      <c r="CT124" s="288"/>
      <c r="CU124" s="288"/>
      <c r="CV124" s="288"/>
      <c r="CW124" s="288"/>
      <c r="CX124" s="288"/>
      <c r="CY124" s="288"/>
      <c r="CZ124" s="288"/>
      <c r="DA124" s="288"/>
      <c r="DB124" s="288"/>
      <c r="DC124" s="288"/>
      <c r="DD124" s="288"/>
      <c r="DE124" s="288"/>
      <c r="DF124" s="288"/>
      <c r="DG124" s="288"/>
      <c r="DH124" s="288"/>
      <c r="DI124" s="288"/>
      <c r="DJ124" s="288"/>
      <c r="DK124" s="288"/>
      <c r="DL124" s="288"/>
      <c r="DM124" s="288"/>
      <c r="DN124" s="288"/>
      <c r="DO124" s="288"/>
      <c r="DP124" s="288"/>
      <c r="DQ124" s="288"/>
      <c r="DR124" s="288"/>
      <c r="DS124" s="288"/>
      <c r="DT124" s="288"/>
      <c r="DU124" s="288"/>
      <c r="DV124" s="288"/>
      <c r="DW124" s="288"/>
      <c r="DX124" s="288"/>
      <c r="DY124" s="288"/>
      <c r="DZ124" s="288"/>
      <c r="EA124" s="288"/>
      <c r="EB124" s="288"/>
      <c r="EC124" s="288"/>
      <c r="ED124" s="288"/>
      <c r="EE124" s="288"/>
      <c r="EF124" s="288"/>
      <c r="EG124" s="288"/>
      <c r="EH124" s="288"/>
      <c r="EI124" s="288"/>
      <c r="EJ124" s="288"/>
      <c r="EK124" s="288"/>
      <c r="EL124" s="288"/>
      <c r="EM124" s="288"/>
      <c r="EN124" s="288"/>
      <c r="EO124" s="288"/>
      <c r="EP124" s="288"/>
      <c r="EQ124" s="288"/>
      <c r="ER124" s="288"/>
      <c r="ES124" s="288"/>
      <c r="ET124" s="288"/>
      <c r="EU124" s="288"/>
      <c r="EV124" s="288"/>
      <c r="EW124" s="288"/>
      <c r="EX124" s="288"/>
      <c r="EY124" s="288"/>
      <c r="EZ124" s="288"/>
      <c r="FA124" s="288"/>
      <c r="FB124" s="288"/>
      <c r="FC124" s="288"/>
      <c r="FD124" s="288"/>
      <c r="FE124" s="288"/>
      <c r="FF124" s="288"/>
      <c r="FG124" s="288"/>
      <c r="FH124" s="288"/>
      <c r="FI124" s="288"/>
      <c r="FJ124" s="288"/>
      <c r="FK124" s="288"/>
      <c r="FL124" s="288"/>
      <c r="FM124" s="288"/>
      <c r="FN124" s="288"/>
      <c r="FO124" s="288"/>
      <c r="FP124" s="288"/>
      <c r="FQ124" s="288"/>
      <c r="FR124" s="288"/>
      <c r="FS124" s="288"/>
      <c r="FT124" s="288"/>
      <c r="FU124" s="288"/>
      <c r="FV124" s="288"/>
      <c r="FW124" s="288"/>
      <c r="FX124" s="288"/>
      <c r="FY124" s="288"/>
      <c r="FZ124" s="288"/>
      <c r="GA124" s="288"/>
      <c r="GB124" s="288"/>
      <c r="GC124" s="288"/>
      <c r="GD124" s="288"/>
      <c r="GE124" s="288"/>
      <c r="GF124" s="288"/>
      <c r="GG124" s="288"/>
      <c r="GH124" s="288"/>
      <c r="GI124" s="288"/>
      <c r="GJ124" s="288"/>
      <c r="GK124" s="288"/>
      <c r="GL124" s="288"/>
      <c r="GM124" s="288"/>
      <c r="GN124" s="288"/>
      <c r="GO124" s="288"/>
      <c r="GP124" s="288"/>
      <c r="GQ124" s="288"/>
      <c r="GR124" s="288"/>
      <c r="GS124" s="288"/>
      <c r="GT124" s="288"/>
      <c r="GU124" s="288"/>
      <c r="GV124" s="288"/>
      <c r="GW124" s="288"/>
      <c r="GX124" s="288"/>
      <c r="GY124" s="288"/>
      <c r="GZ124" s="288"/>
      <c r="HA124" s="288"/>
      <c r="HB124" s="288"/>
      <c r="HC124" s="288"/>
      <c r="HD124" s="288"/>
      <c r="HE124" s="288"/>
      <c r="HF124" s="288"/>
      <c r="HG124" s="288"/>
      <c r="HH124" s="288"/>
      <c r="HI124" s="288"/>
      <c r="HJ124" s="288"/>
      <c r="HK124" s="288"/>
      <c r="HL124" s="288"/>
      <c r="HM124" s="288"/>
      <c r="HN124" s="288"/>
      <c r="HO124" s="288"/>
      <c r="HP124" s="288"/>
      <c r="HQ124" s="288"/>
      <c r="HR124" s="288"/>
      <c r="HS124" s="288"/>
      <c r="HT124" s="288"/>
      <c r="HU124" s="288"/>
      <c r="HV124" s="288"/>
      <c r="HW124" s="288"/>
      <c r="HX124" s="288"/>
      <c r="HY124" s="288"/>
      <c r="HZ124" s="288"/>
      <c r="IA124" s="288"/>
      <c r="IB124" s="288"/>
      <c r="IC124" s="288"/>
      <c r="ID124" s="288"/>
      <c r="IE124" s="288"/>
      <c r="IF124" s="288"/>
      <c r="IG124" s="288"/>
      <c r="IH124" s="288"/>
      <c r="II124" s="288"/>
      <c r="IJ124" s="288"/>
      <c r="IK124" s="288"/>
      <c r="IL124" s="288"/>
      <c r="IM124" s="288"/>
      <c r="IN124" s="288"/>
      <c r="IO124" s="288"/>
      <c r="IP124" s="288"/>
      <c r="IQ124" s="288"/>
      <c r="IR124" s="288"/>
      <c r="IS124" s="288"/>
      <c r="IT124" s="288"/>
    </row>
    <row r="125" spans="1:254" customFormat="1" ht="13.8" x14ac:dyDescent="0.25">
      <c r="B125" s="426" t="s">
        <v>89</v>
      </c>
      <c r="C125" s="427">
        <f>IF('7990NTP-NP'!E55&gt;0,'7990NTP-NP'!E55-'7990NTP-NP'!C55-'7990NTP-NP'!D55,0)</f>
        <v>0</v>
      </c>
      <c r="D125" s="428">
        <f t="shared" si="4"/>
        <v>0</v>
      </c>
      <c r="E125" s="429">
        <f>$M$15+$M$18+$M$20+$M$23+$M$26+$M$29+$M$32+$M$35+$M$38+$M$41+$M$44+$M$47+$M$50+$M$53+$M$56+$M$59+$M$62+$M$65+$M$71+$M$88+$M$97+M91+M94+M68</f>
        <v>0</v>
      </c>
      <c r="F125" s="430">
        <f>$M$16+$M$21+$M$24+$M$27+$M$30+$M$63+M48+M51+M54+M57+M66+M69+M89+M92+M95+M98</f>
        <v>0</v>
      </c>
      <c r="G125" s="430">
        <f>$M$74+$M$76+$M$78+$M$80+$M$84+$M$86+M82+M33+M36+M39+M42+M45+M72+M60</f>
        <v>0</v>
      </c>
      <c r="H125" s="401"/>
      <c r="I125" s="288"/>
      <c r="J125" s="286"/>
      <c r="K125" s="286"/>
      <c r="L125" s="286"/>
      <c r="M125" s="286"/>
      <c r="N125" s="286"/>
      <c r="O125" s="522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  <c r="CH125" s="288"/>
      <c r="CI125" s="288"/>
      <c r="CJ125" s="288"/>
      <c r="CK125" s="288"/>
      <c r="CL125" s="288"/>
      <c r="CM125" s="288"/>
      <c r="CN125" s="288"/>
      <c r="CO125" s="288"/>
      <c r="CP125" s="288"/>
      <c r="CQ125" s="288"/>
      <c r="CR125" s="288"/>
      <c r="CS125" s="288"/>
      <c r="CT125" s="288"/>
      <c r="CU125" s="288"/>
      <c r="CV125" s="288"/>
      <c r="CW125" s="288"/>
      <c r="CX125" s="288"/>
      <c r="CY125" s="288"/>
      <c r="CZ125" s="288"/>
      <c r="DA125" s="288"/>
      <c r="DB125" s="288"/>
      <c r="DC125" s="288"/>
      <c r="DD125" s="288"/>
      <c r="DE125" s="288"/>
      <c r="DF125" s="288"/>
      <c r="DG125" s="288"/>
      <c r="DH125" s="288"/>
      <c r="DI125" s="288"/>
      <c r="DJ125" s="288"/>
      <c r="DK125" s="288"/>
      <c r="DL125" s="288"/>
      <c r="DM125" s="288"/>
      <c r="DN125" s="288"/>
      <c r="DO125" s="288"/>
      <c r="DP125" s="288"/>
      <c r="DQ125" s="288"/>
      <c r="DR125" s="288"/>
      <c r="DS125" s="288"/>
      <c r="DT125" s="288"/>
      <c r="DU125" s="288"/>
      <c r="DV125" s="288"/>
      <c r="DW125" s="288"/>
      <c r="DX125" s="288"/>
      <c r="DY125" s="288"/>
      <c r="DZ125" s="288"/>
      <c r="EA125" s="288"/>
      <c r="EB125" s="288"/>
      <c r="EC125" s="288"/>
      <c r="ED125" s="288"/>
      <c r="EE125" s="288"/>
      <c r="EF125" s="288"/>
      <c r="EG125" s="288"/>
      <c r="EH125" s="288"/>
      <c r="EI125" s="288"/>
      <c r="EJ125" s="288"/>
      <c r="EK125" s="288"/>
      <c r="EL125" s="288"/>
      <c r="EM125" s="288"/>
      <c r="EN125" s="288"/>
      <c r="EO125" s="288"/>
      <c r="EP125" s="288"/>
      <c r="EQ125" s="288"/>
      <c r="ER125" s="288"/>
      <c r="ES125" s="288"/>
      <c r="ET125" s="288"/>
      <c r="EU125" s="288"/>
      <c r="EV125" s="288"/>
      <c r="EW125" s="288"/>
      <c r="EX125" s="288"/>
      <c r="EY125" s="288"/>
      <c r="EZ125" s="288"/>
      <c r="FA125" s="288"/>
      <c r="FB125" s="288"/>
      <c r="FC125" s="288"/>
      <c r="FD125" s="288"/>
      <c r="FE125" s="288"/>
      <c r="FF125" s="288"/>
      <c r="FG125" s="288"/>
      <c r="FH125" s="288"/>
      <c r="FI125" s="288"/>
      <c r="FJ125" s="288"/>
      <c r="FK125" s="288"/>
      <c r="FL125" s="288"/>
      <c r="FM125" s="288"/>
      <c r="FN125" s="288"/>
      <c r="FO125" s="288"/>
      <c r="FP125" s="288"/>
      <c r="FQ125" s="288"/>
      <c r="FR125" s="288"/>
      <c r="FS125" s="288"/>
      <c r="FT125" s="288"/>
      <c r="FU125" s="288"/>
      <c r="FV125" s="288"/>
      <c r="FW125" s="288"/>
      <c r="FX125" s="288"/>
      <c r="FY125" s="288"/>
      <c r="FZ125" s="288"/>
      <c r="GA125" s="288"/>
      <c r="GB125" s="288"/>
      <c r="GC125" s="288"/>
      <c r="GD125" s="288"/>
      <c r="GE125" s="288"/>
      <c r="GF125" s="288"/>
      <c r="GG125" s="288"/>
      <c r="GH125" s="288"/>
      <c r="GI125" s="288"/>
      <c r="GJ125" s="288"/>
      <c r="GK125" s="288"/>
      <c r="GL125" s="288"/>
      <c r="GM125" s="288"/>
      <c r="GN125" s="288"/>
      <c r="GO125" s="288"/>
      <c r="GP125" s="288"/>
      <c r="GQ125" s="288"/>
      <c r="GR125" s="288"/>
      <c r="GS125" s="288"/>
      <c r="GT125" s="288"/>
      <c r="GU125" s="288"/>
      <c r="GV125" s="288"/>
      <c r="GW125" s="288"/>
      <c r="GX125" s="288"/>
      <c r="GY125" s="288"/>
      <c r="GZ125" s="288"/>
      <c r="HA125" s="288"/>
      <c r="HB125" s="288"/>
      <c r="HC125" s="288"/>
      <c r="HD125" s="288"/>
      <c r="HE125" s="288"/>
      <c r="HF125" s="288"/>
      <c r="HG125" s="288"/>
      <c r="HH125" s="288"/>
      <c r="HI125" s="288"/>
      <c r="HJ125" s="288"/>
      <c r="HK125" s="288"/>
      <c r="HL125" s="288"/>
      <c r="HM125" s="288"/>
      <c r="HN125" s="288"/>
      <c r="HO125" s="288"/>
      <c r="HP125" s="288"/>
      <c r="HQ125" s="288"/>
      <c r="HR125" s="288"/>
      <c r="HS125" s="288"/>
      <c r="HT125" s="288"/>
      <c r="HU125" s="288"/>
      <c r="HV125" s="288"/>
      <c r="HW125" s="288"/>
      <c r="HX125" s="288"/>
      <c r="HY125" s="288"/>
      <c r="HZ125" s="288"/>
      <c r="IA125" s="288"/>
      <c r="IB125" s="288"/>
      <c r="IC125" s="288"/>
      <c r="ID125" s="288"/>
      <c r="IE125" s="288"/>
      <c r="IF125" s="288"/>
      <c r="IG125" s="288"/>
      <c r="IH125" s="288"/>
      <c r="II125" s="288"/>
      <c r="IJ125" s="288"/>
      <c r="IK125" s="288"/>
      <c r="IL125" s="288"/>
      <c r="IM125" s="288"/>
      <c r="IN125" s="288"/>
      <c r="IO125" s="288"/>
      <c r="IP125" s="288"/>
      <c r="IQ125" s="288"/>
      <c r="IR125" s="288"/>
      <c r="IS125" s="288"/>
      <c r="IT125" s="288"/>
    </row>
    <row r="126" spans="1:254" customFormat="1" ht="13.8" x14ac:dyDescent="0.25">
      <c r="B126" s="432" t="s">
        <v>223</v>
      </c>
      <c r="C126" s="433"/>
      <c r="D126" s="434"/>
      <c r="E126" s="600"/>
      <c r="F126" s="601"/>
      <c r="G126" s="435"/>
      <c r="H126" s="425"/>
      <c r="I126" s="288"/>
      <c r="J126" s="286"/>
      <c r="K126" s="286"/>
      <c r="L126" s="286"/>
      <c r="M126" s="286"/>
      <c r="N126" s="286"/>
      <c r="O126" s="522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  <c r="CH126" s="288"/>
      <c r="CI126" s="288"/>
      <c r="CJ126" s="288"/>
      <c r="CK126" s="288"/>
      <c r="CL126" s="288"/>
      <c r="CM126" s="288"/>
      <c r="CN126" s="288"/>
      <c r="CO126" s="288"/>
      <c r="CP126" s="288"/>
      <c r="CQ126" s="288"/>
      <c r="CR126" s="288"/>
      <c r="CS126" s="288"/>
      <c r="CT126" s="288"/>
      <c r="CU126" s="288"/>
      <c r="CV126" s="288"/>
      <c r="CW126" s="288"/>
      <c r="CX126" s="288"/>
      <c r="CY126" s="288"/>
      <c r="CZ126" s="288"/>
      <c r="DA126" s="288"/>
      <c r="DB126" s="288"/>
      <c r="DC126" s="288"/>
      <c r="DD126" s="288"/>
      <c r="DE126" s="288"/>
      <c r="DF126" s="288"/>
      <c r="DG126" s="288"/>
      <c r="DH126" s="288"/>
      <c r="DI126" s="288"/>
      <c r="DJ126" s="288"/>
      <c r="DK126" s="288"/>
      <c r="DL126" s="288"/>
      <c r="DM126" s="288"/>
      <c r="DN126" s="288"/>
      <c r="DO126" s="288"/>
      <c r="DP126" s="288"/>
      <c r="DQ126" s="288"/>
      <c r="DR126" s="288"/>
      <c r="DS126" s="288"/>
      <c r="DT126" s="288"/>
      <c r="DU126" s="288"/>
      <c r="DV126" s="288"/>
      <c r="DW126" s="288"/>
      <c r="DX126" s="288"/>
      <c r="DY126" s="288"/>
      <c r="DZ126" s="288"/>
      <c r="EA126" s="288"/>
      <c r="EB126" s="288"/>
      <c r="EC126" s="288"/>
      <c r="ED126" s="288"/>
      <c r="EE126" s="288"/>
      <c r="EF126" s="288"/>
      <c r="EG126" s="288"/>
      <c r="EH126" s="288"/>
      <c r="EI126" s="288"/>
      <c r="EJ126" s="288"/>
      <c r="EK126" s="288"/>
      <c r="EL126" s="288"/>
      <c r="EM126" s="288"/>
      <c r="EN126" s="288"/>
      <c r="EO126" s="288"/>
      <c r="EP126" s="288"/>
      <c r="EQ126" s="288"/>
      <c r="ER126" s="288"/>
      <c r="ES126" s="288"/>
      <c r="ET126" s="288"/>
      <c r="EU126" s="288"/>
      <c r="EV126" s="288"/>
      <c r="EW126" s="288"/>
      <c r="EX126" s="288"/>
      <c r="EY126" s="288"/>
      <c r="EZ126" s="288"/>
      <c r="FA126" s="288"/>
      <c r="FB126" s="288"/>
      <c r="FC126" s="288"/>
      <c r="FD126" s="288"/>
      <c r="FE126" s="288"/>
      <c r="FF126" s="288"/>
      <c r="FG126" s="288"/>
      <c r="FH126" s="288"/>
      <c r="FI126" s="288"/>
      <c r="FJ126" s="288"/>
      <c r="FK126" s="288"/>
      <c r="FL126" s="288"/>
      <c r="FM126" s="288"/>
      <c r="FN126" s="288"/>
      <c r="FO126" s="288"/>
      <c r="FP126" s="288"/>
      <c r="FQ126" s="288"/>
      <c r="FR126" s="288"/>
      <c r="FS126" s="288"/>
      <c r="FT126" s="288"/>
      <c r="FU126" s="288"/>
      <c r="FV126" s="288"/>
      <c r="FW126" s="288"/>
      <c r="FX126" s="288"/>
      <c r="FY126" s="288"/>
      <c r="FZ126" s="288"/>
      <c r="GA126" s="288"/>
      <c r="GB126" s="288"/>
      <c r="GC126" s="288"/>
      <c r="GD126" s="288"/>
      <c r="GE126" s="288"/>
      <c r="GF126" s="288"/>
      <c r="GG126" s="288"/>
      <c r="GH126" s="288"/>
      <c r="GI126" s="288"/>
      <c r="GJ126" s="288"/>
      <c r="GK126" s="288"/>
      <c r="GL126" s="288"/>
      <c r="GM126" s="288"/>
      <c r="GN126" s="288"/>
      <c r="GO126" s="288"/>
      <c r="GP126" s="288"/>
      <c r="GQ126" s="288"/>
      <c r="GR126" s="288"/>
      <c r="GS126" s="288"/>
      <c r="GT126" s="288"/>
      <c r="GU126" s="288"/>
      <c r="GV126" s="288"/>
      <c r="GW126" s="288"/>
      <c r="GX126" s="288"/>
      <c r="GY126" s="288"/>
      <c r="GZ126" s="288"/>
      <c r="HA126" s="288"/>
      <c r="HB126" s="288"/>
      <c r="HC126" s="288"/>
      <c r="HD126" s="288"/>
      <c r="HE126" s="288"/>
      <c r="HF126" s="288"/>
      <c r="HG126" s="288"/>
      <c r="HH126" s="288"/>
      <c r="HI126" s="288"/>
      <c r="HJ126" s="288"/>
      <c r="HK126" s="288"/>
      <c r="HL126" s="288"/>
      <c r="HM126" s="288"/>
      <c r="HN126" s="288"/>
      <c r="HO126" s="288"/>
      <c r="HP126" s="288"/>
      <c r="HQ126" s="288"/>
      <c r="HR126" s="288"/>
      <c r="HS126" s="288"/>
      <c r="HT126" s="288"/>
      <c r="HU126" s="288"/>
      <c r="HV126" s="288"/>
      <c r="HW126" s="288"/>
      <c r="HX126" s="288"/>
      <c r="HY126" s="288"/>
      <c r="HZ126" s="288"/>
      <c r="IA126" s="288"/>
      <c r="IB126" s="288"/>
      <c r="IC126" s="288"/>
      <c r="ID126" s="288"/>
      <c r="IE126" s="288"/>
      <c r="IF126" s="288"/>
      <c r="IG126" s="288"/>
      <c r="IH126" s="288"/>
      <c r="II126" s="288"/>
      <c r="IJ126" s="288"/>
      <c r="IK126" s="288"/>
      <c r="IL126" s="288"/>
      <c r="IM126" s="288"/>
      <c r="IN126" s="288"/>
      <c r="IO126" s="288"/>
      <c r="IP126" s="288"/>
      <c r="IQ126" s="288"/>
      <c r="IR126" s="288"/>
      <c r="IS126" s="288"/>
      <c r="IT126" s="288"/>
    </row>
    <row r="127" spans="1:254" customFormat="1" ht="13.8" x14ac:dyDescent="0.25">
      <c r="B127" s="426" t="s">
        <v>87</v>
      </c>
      <c r="C127" s="427">
        <f>'7990NTP-NP'!C50</f>
        <v>0</v>
      </c>
      <c r="D127" s="428">
        <f>+C106</f>
        <v>0</v>
      </c>
      <c r="E127" s="436"/>
      <c r="F127" s="437">
        <f>D127</f>
        <v>0</v>
      </c>
      <c r="G127" s="436"/>
      <c r="H127" s="438"/>
      <c r="I127" s="288"/>
      <c r="J127" s="286"/>
      <c r="K127" s="286"/>
      <c r="L127" s="286"/>
      <c r="M127" s="286"/>
      <c r="N127" s="286"/>
      <c r="O127" s="522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  <c r="CH127" s="288"/>
      <c r="CI127" s="288"/>
      <c r="CJ127" s="288"/>
      <c r="CK127" s="288"/>
      <c r="CL127" s="288"/>
      <c r="CM127" s="288"/>
      <c r="CN127" s="288"/>
      <c r="CO127" s="288"/>
      <c r="CP127" s="288"/>
      <c r="CQ127" s="288"/>
      <c r="CR127" s="288"/>
      <c r="CS127" s="288"/>
      <c r="CT127" s="288"/>
      <c r="CU127" s="288"/>
      <c r="CV127" s="288"/>
      <c r="CW127" s="288"/>
      <c r="CX127" s="288"/>
      <c r="CY127" s="288"/>
      <c r="CZ127" s="288"/>
      <c r="DA127" s="288"/>
      <c r="DB127" s="288"/>
      <c r="DC127" s="288"/>
      <c r="DD127" s="288"/>
      <c r="DE127" s="288"/>
      <c r="DF127" s="288"/>
      <c r="DG127" s="288"/>
      <c r="DH127" s="288"/>
      <c r="DI127" s="288"/>
      <c r="DJ127" s="288"/>
      <c r="DK127" s="288"/>
      <c r="DL127" s="288"/>
      <c r="DM127" s="288"/>
      <c r="DN127" s="288"/>
      <c r="DO127" s="288"/>
      <c r="DP127" s="288"/>
      <c r="DQ127" s="288"/>
      <c r="DR127" s="288"/>
      <c r="DS127" s="288"/>
      <c r="DT127" s="288"/>
      <c r="DU127" s="288"/>
      <c r="DV127" s="288"/>
      <c r="DW127" s="288"/>
      <c r="DX127" s="288"/>
      <c r="DY127" s="288"/>
      <c r="DZ127" s="288"/>
      <c r="EA127" s="288"/>
      <c r="EB127" s="288"/>
      <c r="EC127" s="288"/>
      <c r="ED127" s="288"/>
      <c r="EE127" s="288"/>
      <c r="EF127" s="288"/>
      <c r="EG127" s="288"/>
      <c r="EH127" s="288"/>
      <c r="EI127" s="288"/>
      <c r="EJ127" s="288"/>
      <c r="EK127" s="288"/>
      <c r="EL127" s="288"/>
      <c r="EM127" s="288"/>
      <c r="EN127" s="288"/>
      <c r="EO127" s="288"/>
      <c r="EP127" s="288"/>
      <c r="EQ127" s="288"/>
      <c r="ER127" s="288"/>
      <c r="ES127" s="288"/>
      <c r="ET127" s="288"/>
      <c r="EU127" s="288"/>
      <c r="EV127" s="288"/>
      <c r="EW127" s="288"/>
      <c r="EX127" s="288"/>
      <c r="EY127" s="288"/>
      <c r="EZ127" s="288"/>
      <c r="FA127" s="288"/>
      <c r="FB127" s="288"/>
      <c r="FC127" s="288"/>
      <c r="FD127" s="288"/>
      <c r="FE127" s="288"/>
      <c r="FF127" s="288"/>
      <c r="FG127" s="288"/>
      <c r="FH127" s="288"/>
      <c r="FI127" s="288"/>
      <c r="FJ127" s="288"/>
      <c r="FK127" s="288"/>
      <c r="FL127" s="288"/>
      <c r="FM127" s="288"/>
      <c r="FN127" s="288"/>
      <c r="FO127" s="288"/>
      <c r="FP127" s="288"/>
      <c r="FQ127" s="288"/>
      <c r="FR127" s="288"/>
      <c r="FS127" s="288"/>
      <c r="FT127" s="288"/>
      <c r="FU127" s="288"/>
      <c r="FV127" s="288"/>
      <c r="FW127" s="288"/>
      <c r="FX127" s="288"/>
      <c r="FY127" s="288"/>
      <c r="FZ127" s="288"/>
      <c r="GA127" s="288"/>
      <c r="GB127" s="288"/>
      <c r="GC127" s="288"/>
      <c r="GD127" s="288"/>
      <c r="GE127" s="288"/>
      <c r="GF127" s="288"/>
      <c r="GG127" s="288"/>
      <c r="GH127" s="288"/>
      <c r="GI127" s="288"/>
      <c r="GJ127" s="288"/>
      <c r="GK127" s="288"/>
      <c r="GL127" s="288"/>
      <c r="GM127" s="288"/>
      <c r="GN127" s="288"/>
      <c r="GO127" s="288"/>
      <c r="GP127" s="288"/>
      <c r="GQ127" s="288"/>
      <c r="GR127" s="288"/>
      <c r="GS127" s="288"/>
      <c r="GT127" s="288"/>
      <c r="GU127" s="288"/>
      <c r="GV127" s="288"/>
      <c r="GW127" s="288"/>
      <c r="GX127" s="288"/>
      <c r="GY127" s="288"/>
      <c r="GZ127" s="288"/>
      <c r="HA127" s="288"/>
      <c r="HB127" s="288"/>
      <c r="HC127" s="288"/>
      <c r="HD127" s="288"/>
      <c r="HE127" s="288"/>
      <c r="HF127" s="288"/>
      <c r="HG127" s="288"/>
      <c r="HH127" s="288"/>
      <c r="HI127" s="288"/>
      <c r="HJ127" s="288"/>
      <c r="HK127" s="288"/>
      <c r="HL127" s="288"/>
      <c r="HM127" s="288"/>
      <c r="HN127" s="288"/>
      <c r="HO127" s="288"/>
      <c r="HP127" s="288"/>
      <c r="HQ127" s="288"/>
      <c r="HR127" s="288"/>
      <c r="HS127" s="288"/>
      <c r="HT127" s="288"/>
      <c r="HU127" s="288"/>
      <c r="HV127" s="288"/>
      <c r="HW127" s="288"/>
      <c r="HX127" s="288"/>
      <c r="HY127" s="288"/>
      <c r="HZ127" s="288"/>
      <c r="IA127" s="288"/>
      <c r="IB127" s="288"/>
      <c r="IC127" s="288"/>
      <c r="ID127" s="288"/>
      <c r="IE127" s="288"/>
      <c r="IF127" s="288"/>
      <c r="IG127" s="288"/>
      <c r="IH127" s="288"/>
      <c r="II127" s="288"/>
      <c r="IJ127" s="288"/>
      <c r="IK127" s="288"/>
      <c r="IL127" s="288"/>
      <c r="IM127" s="288"/>
      <c r="IN127" s="288"/>
      <c r="IO127" s="288"/>
      <c r="IP127" s="288"/>
      <c r="IQ127" s="288"/>
      <c r="IR127" s="288"/>
      <c r="IS127" s="288"/>
      <c r="IT127" s="288"/>
    </row>
    <row r="128" spans="1:254" customFormat="1" ht="13.8" x14ac:dyDescent="0.25">
      <c r="B128" s="431" t="s">
        <v>299</v>
      </c>
      <c r="C128" s="427">
        <f>'7990NTP-NP'!C51</f>
        <v>0</v>
      </c>
      <c r="D128" s="428">
        <f>+E106</f>
        <v>0</v>
      </c>
      <c r="E128" s="436"/>
      <c r="F128" s="437">
        <f t="shared" ref="F128:F132" si="5">D128</f>
        <v>0</v>
      </c>
      <c r="G128" s="436"/>
      <c r="H128" s="438"/>
      <c r="I128" s="288"/>
      <c r="J128" s="286"/>
      <c r="K128" s="286"/>
      <c r="L128" s="286"/>
      <c r="M128" s="286"/>
      <c r="N128" s="286"/>
      <c r="O128" s="522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8"/>
      <c r="DA128" s="288"/>
      <c r="DB128" s="288"/>
      <c r="DC128" s="288"/>
      <c r="DD128" s="288"/>
      <c r="DE128" s="288"/>
      <c r="DF128" s="288"/>
      <c r="DG128" s="288"/>
      <c r="DH128" s="288"/>
      <c r="DI128" s="288"/>
      <c r="DJ128" s="288"/>
      <c r="DK128" s="288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88"/>
      <c r="DX128" s="288"/>
      <c r="DY128" s="288"/>
      <c r="DZ128" s="288"/>
      <c r="EA128" s="288"/>
      <c r="EB128" s="288"/>
      <c r="EC128" s="288"/>
      <c r="ED128" s="288"/>
      <c r="EE128" s="288"/>
      <c r="EF128" s="288"/>
      <c r="EG128" s="288"/>
      <c r="EH128" s="288"/>
      <c r="EI128" s="288"/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288"/>
      <c r="FV128" s="288"/>
      <c r="FW128" s="288"/>
      <c r="FX128" s="288"/>
      <c r="FY128" s="288"/>
      <c r="FZ128" s="288"/>
      <c r="GA128" s="288"/>
      <c r="GB128" s="288"/>
      <c r="GC128" s="288"/>
      <c r="GD128" s="288"/>
      <c r="GE128" s="288"/>
      <c r="GF128" s="288"/>
      <c r="GG128" s="288"/>
      <c r="GH128" s="288"/>
      <c r="GI128" s="288"/>
      <c r="GJ128" s="288"/>
      <c r="GK128" s="288"/>
      <c r="GL128" s="288"/>
      <c r="GM128" s="288"/>
      <c r="GN128" s="288"/>
      <c r="GO128" s="288"/>
      <c r="GP128" s="288"/>
      <c r="GQ128" s="288"/>
      <c r="GR128" s="288"/>
      <c r="GS128" s="288"/>
      <c r="GT128" s="288"/>
      <c r="GU128" s="288"/>
      <c r="GV128" s="288"/>
      <c r="GW128" s="288"/>
      <c r="GX128" s="288"/>
      <c r="GY128" s="288"/>
      <c r="GZ128" s="288"/>
      <c r="HA128" s="288"/>
      <c r="HB128" s="288"/>
      <c r="HC128" s="288"/>
      <c r="HD128" s="288"/>
      <c r="HE128" s="288"/>
      <c r="HF128" s="288"/>
      <c r="HG128" s="288"/>
      <c r="HH128" s="288"/>
      <c r="HI128" s="288"/>
      <c r="HJ128" s="288"/>
      <c r="HK128" s="288"/>
      <c r="HL128" s="288"/>
      <c r="HM128" s="288"/>
      <c r="HN128" s="288"/>
      <c r="HO128" s="288"/>
      <c r="HP128" s="288"/>
      <c r="HQ128" s="288"/>
      <c r="HR128" s="288"/>
      <c r="HS128" s="288"/>
      <c r="HT128" s="288"/>
      <c r="HU128" s="288"/>
      <c r="HV128" s="288"/>
      <c r="HW128" s="288"/>
      <c r="HX128" s="288"/>
      <c r="HY128" s="288"/>
      <c r="HZ128" s="288"/>
      <c r="IA128" s="288"/>
      <c r="IB128" s="288"/>
      <c r="IC128" s="288"/>
      <c r="ID128" s="288"/>
      <c r="IE128" s="288"/>
      <c r="IF128" s="288"/>
      <c r="IG128" s="288"/>
      <c r="IH128" s="288"/>
      <c r="II128" s="288"/>
      <c r="IJ128" s="288"/>
      <c r="IK128" s="288"/>
      <c r="IL128" s="288"/>
      <c r="IM128" s="288"/>
      <c r="IN128" s="288"/>
      <c r="IO128" s="288"/>
      <c r="IP128" s="288"/>
      <c r="IQ128" s="288"/>
      <c r="IR128" s="288"/>
      <c r="IS128" s="288"/>
      <c r="IT128" s="288"/>
    </row>
    <row r="129" spans="2:254" customFormat="1" ht="13.8" x14ac:dyDescent="0.25">
      <c r="B129" s="431" t="s">
        <v>300</v>
      </c>
      <c r="C129" s="427">
        <f>'7990NTP-NP'!C52</f>
        <v>0</v>
      </c>
      <c r="D129" s="428">
        <f>+G106</f>
        <v>0</v>
      </c>
      <c r="E129" s="436"/>
      <c r="F129" s="437">
        <f t="shared" si="5"/>
        <v>0</v>
      </c>
      <c r="G129" s="436"/>
      <c r="H129" s="438"/>
      <c r="I129" s="288"/>
      <c r="J129" s="286"/>
      <c r="K129" s="286"/>
      <c r="L129" s="286"/>
      <c r="M129" s="286"/>
      <c r="N129" s="286"/>
      <c r="O129" s="522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8"/>
      <c r="DA129" s="288"/>
      <c r="DB129" s="288"/>
      <c r="DC129" s="288"/>
      <c r="DD129" s="288"/>
      <c r="DE129" s="288"/>
      <c r="DF129" s="288"/>
      <c r="DG129" s="288"/>
      <c r="DH129" s="288"/>
      <c r="DI129" s="288"/>
      <c r="DJ129" s="288"/>
      <c r="DK129" s="288"/>
      <c r="DL129" s="288"/>
      <c r="DM129" s="288"/>
      <c r="DN129" s="288"/>
      <c r="DO129" s="288"/>
      <c r="DP129" s="288"/>
      <c r="DQ129" s="288"/>
      <c r="DR129" s="288"/>
      <c r="DS129" s="288"/>
      <c r="DT129" s="288"/>
      <c r="DU129" s="288"/>
      <c r="DV129" s="288"/>
      <c r="DW129" s="288"/>
      <c r="DX129" s="288"/>
      <c r="DY129" s="288"/>
      <c r="DZ129" s="288"/>
      <c r="EA129" s="288"/>
      <c r="EB129" s="288"/>
      <c r="EC129" s="288"/>
      <c r="ED129" s="288"/>
      <c r="EE129" s="288"/>
      <c r="EF129" s="288"/>
      <c r="EG129" s="288"/>
      <c r="EH129" s="288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288"/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8"/>
      <c r="GG129" s="288"/>
      <c r="GH129" s="288"/>
      <c r="GI129" s="288"/>
      <c r="GJ129" s="288"/>
      <c r="GK129" s="288"/>
      <c r="GL129" s="288"/>
      <c r="GM129" s="288"/>
      <c r="GN129" s="288"/>
      <c r="GO129" s="288"/>
      <c r="GP129" s="288"/>
      <c r="GQ129" s="288"/>
      <c r="GR129" s="288"/>
      <c r="GS129" s="288"/>
      <c r="GT129" s="288"/>
      <c r="GU129" s="288"/>
      <c r="GV129" s="288"/>
      <c r="GW129" s="288"/>
      <c r="GX129" s="288"/>
      <c r="GY129" s="288"/>
      <c r="GZ129" s="288"/>
      <c r="HA129" s="288"/>
      <c r="HB129" s="288"/>
      <c r="HC129" s="288"/>
      <c r="HD129" s="288"/>
      <c r="HE129" s="288"/>
      <c r="HF129" s="288"/>
      <c r="HG129" s="288"/>
      <c r="HH129" s="288"/>
      <c r="HI129" s="288"/>
      <c r="HJ129" s="288"/>
      <c r="HK129" s="288"/>
      <c r="HL129" s="288"/>
      <c r="HM129" s="288"/>
      <c r="HN129" s="288"/>
      <c r="HO129" s="288"/>
      <c r="HP129" s="288"/>
      <c r="HQ129" s="288"/>
      <c r="HR129" s="288"/>
      <c r="HS129" s="288"/>
      <c r="HT129" s="288"/>
      <c r="HU129" s="288"/>
      <c r="HV129" s="288"/>
      <c r="HW129" s="288"/>
      <c r="HX129" s="288"/>
      <c r="HY129" s="288"/>
      <c r="HZ129" s="288"/>
      <c r="IA129" s="288"/>
      <c r="IB129" s="288"/>
      <c r="IC129" s="288"/>
      <c r="ID129" s="288"/>
      <c r="IE129" s="288"/>
      <c r="IF129" s="288"/>
      <c r="IG129" s="288"/>
      <c r="IH129" s="288"/>
      <c r="II129" s="288"/>
      <c r="IJ129" s="288"/>
      <c r="IK129" s="288"/>
      <c r="IL129" s="288"/>
      <c r="IM129" s="288"/>
      <c r="IN129" s="288"/>
      <c r="IO129" s="288"/>
      <c r="IP129" s="288"/>
      <c r="IQ129" s="288"/>
      <c r="IR129" s="288"/>
      <c r="IS129" s="288"/>
      <c r="IT129" s="288"/>
    </row>
    <row r="130" spans="2:254" customFormat="1" ht="13.8" x14ac:dyDescent="0.25">
      <c r="B130" s="431" t="s">
        <v>301</v>
      </c>
      <c r="C130" s="427">
        <f>'7990NTP-NP'!C53</f>
        <v>0</v>
      </c>
      <c r="D130" s="428">
        <f>+I106</f>
        <v>0</v>
      </c>
      <c r="E130" s="436"/>
      <c r="F130" s="437">
        <f t="shared" si="5"/>
        <v>0</v>
      </c>
      <c r="G130" s="436"/>
      <c r="H130" s="438"/>
      <c r="I130" s="288"/>
      <c r="J130" s="286"/>
      <c r="K130" s="286"/>
      <c r="L130" s="286"/>
      <c r="M130" s="286"/>
      <c r="N130" s="286"/>
      <c r="O130" s="522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8"/>
      <c r="DA130" s="288"/>
      <c r="DB130" s="288"/>
      <c r="DC130" s="288"/>
      <c r="DD130" s="288"/>
      <c r="DE130" s="288"/>
      <c r="DF130" s="288"/>
      <c r="DG130" s="288"/>
      <c r="DH130" s="288"/>
      <c r="DI130" s="288"/>
      <c r="DJ130" s="288"/>
      <c r="DK130" s="288"/>
      <c r="DL130" s="288"/>
      <c r="DM130" s="288"/>
      <c r="DN130" s="288"/>
      <c r="DO130" s="288"/>
      <c r="DP130" s="288"/>
      <c r="DQ130" s="288"/>
      <c r="DR130" s="288"/>
      <c r="DS130" s="288"/>
      <c r="DT130" s="288"/>
      <c r="DU130" s="288"/>
      <c r="DV130" s="288"/>
      <c r="DW130" s="288"/>
      <c r="DX130" s="288"/>
      <c r="DY130" s="288"/>
      <c r="DZ130" s="288"/>
      <c r="EA130" s="288"/>
      <c r="EB130" s="288"/>
      <c r="EC130" s="288"/>
      <c r="ED130" s="288"/>
      <c r="EE130" s="288"/>
      <c r="EF130" s="288"/>
      <c r="EG130" s="288"/>
      <c r="EH130" s="288"/>
      <c r="EI130" s="288"/>
      <c r="EJ130" s="288"/>
      <c r="EK130" s="288"/>
      <c r="EL130" s="288"/>
      <c r="EM130" s="288"/>
      <c r="EN130" s="288"/>
      <c r="EO130" s="288"/>
      <c r="EP130" s="288"/>
      <c r="EQ130" s="288"/>
      <c r="ER130" s="288"/>
      <c r="ES130" s="288"/>
      <c r="ET130" s="288"/>
      <c r="EU130" s="288"/>
      <c r="EV130" s="288"/>
      <c r="EW130" s="288"/>
      <c r="EX130" s="288"/>
      <c r="EY130" s="288"/>
      <c r="EZ130" s="288"/>
      <c r="FA130" s="288"/>
      <c r="FB130" s="288"/>
      <c r="FC130" s="288"/>
      <c r="FD130" s="288"/>
      <c r="FE130" s="288"/>
      <c r="FF130" s="288"/>
      <c r="FG130" s="288"/>
      <c r="FH130" s="288"/>
      <c r="FI130" s="288"/>
      <c r="FJ130" s="288"/>
      <c r="FK130" s="288"/>
      <c r="FL130" s="288"/>
      <c r="FM130" s="288"/>
      <c r="FN130" s="288"/>
      <c r="FO130" s="288"/>
      <c r="FP130" s="288"/>
      <c r="FQ130" s="288"/>
      <c r="FR130" s="288"/>
      <c r="FS130" s="288"/>
      <c r="FT130" s="288"/>
      <c r="FU130" s="288"/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8"/>
      <c r="GG130" s="288"/>
      <c r="GH130" s="288"/>
      <c r="GI130" s="288"/>
      <c r="GJ130" s="288"/>
      <c r="GK130" s="288"/>
      <c r="GL130" s="288"/>
      <c r="GM130" s="288"/>
      <c r="GN130" s="288"/>
      <c r="GO130" s="288"/>
      <c r="GP130" s="288"/>
      <c r="GQ130" s="288"/>
      <c r="GR130" s="288"/>
      <c r="GS130" s="288"/>
      <c r="GT130" s="288"/>
      <c r="GU130" s="288"/>
      <c r="GV130" s="288"/>
      <c r="GW130" s="288"/>
      <c r="GX130" s="288"/>
      <c r="GY130" s="288"/>
      <c r="GZ130" s="288"/>
      <c r="HA130" s="288"/>
      <c r="HB130" s="288"/>
      <c r="HC130" s="288"/>
      <c r="HD130" s="288"/>
      <c r="HE130" s="288"/>
      <c r="HF130" s="288"/>
      <c r="HG130" s="288"/>
      <c r="HH130" s="288"/>
      <c r="HI130" s="288"/>
      <c r="HJ130" s="288"/>
      <c r="HK130" s="288"/>
      <c r="HL130" s="288"/>
      <c r="HM130" s="288"/>
      <c r="HN130" s="288"/>
      <c r="HO130" s="288"/>
      <c r="HP130" s="288"/>
      <c r="HQ130" s="288"/>
      <c r="HR130" s="288"/>
      <c r="HS130" s="288"/>
      <c r="HT130" s="288"/>
      <c r="HU130" s="288"/>
      <c r="HV130" s="288"/>
      <c r="HW130" s="288"/>
      <c r="HX130" s="288"/>
      <c r="HY130" s="288"/>
      <c r="HZ130" s="288"/>
      <c r="IA130" s="288"/>
      <c r="IB130" s="288"/>
      <c r="IC130" s="288"/>
      <c r="ID130" s="288"/>
      <c r="IE130" s="288"/>
      <c r="IF130" s="288"/>
      <c r="IG130" s="288"/>
      <c r="IH130" s="288"/>
      <c r="II130" s="288"/>
      <c r="IJ130" s="288"/>
      <c r="IK130" s="288"/>
      <c r="IL130" s="288"/>
      <c r="IM130" s="288"/>
      <c r="IN130" s="288"/>
      <c r="IO130" s="288"/>
      <c r="IP130" s="288"/>
      <c r="IQ130" s="288"/>
      <c r="IR130" s="288"/>
      <c r="IS130" s="288"/>
      <c r="IT130" s="288"/>
    </row>
    <row r="131" spans="2:254" customFormat="1" ht="13.8" x14ac:dyDescent="0.25">
      <c r="B131" s="426" t="s">
        <v>88</v>
      </c>
      <c r="C131" s="427">
        <f>'7990NTP-NP'!C54</f>
        <v>0</v>
      </c>
      <c r="D131" s="428">
        <f>+K106</f>
        <v>0</v>
      </c>
      <c r="E131" s="436"/>
      <c r="F131" s="437">
        <f t="shared" si="5"/>
        <v>0</v>
      </c>
      <c r="G131" s="436"/>
      <c r="H131" s="439"/>
      <c r="I131" s="288"/>
      <c r="J131" s="286"/>
      <c r="K131" s="286"/>
      <c r="L131" s="286"/>
      <c r="M131" s="286"/>
      <c r="N131" s="286"/>
      <c r="O131" s="522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8"/>
      <c r="DA131" s="288"/>
      <c r="DB131" s="288"/>
      <c r="DC131" s="288"/>
      <c r="DD131" s="288"/>
      <c r="DE131" s="288"/>
      <c r="DF131" s="288"/>
      <c r="DG131" s="288"/>
      <c r="DH131" s="288"/>
      <c r="DI131" s="288"/>
      <c r="DJ131" s="288"/>
      <c r="DK131" s="288"/>
      <c r="DL131" s="288"/>
      <c r="DM131" s="288"/>
      <c r="DN131" s="288"/>
      <c r="DO131" s="288"/>
      <c r="DP131" s="288"/>
      <c r="DQ131" s="288"/>
      <c r="DR131" s="288"/>
      <c r="DS131" s="288"/>
      <c r="DT131" s="288"/>
      <c r="DU131" s="288"/>
      <c r="DV131" s="288"/>
      <c r="DW131" s="288"/>
      <c r="DX131" s="288"/>
      <c r="DY131" s="288"/>
      <c r="DZ131" s="288"/>
      <c r="EA131" s="288"/>
      <c r="EB131" s="288"/>
      <c r="EC131" s="288"/>
      <c r="ED131" s="288"/>
      <c r="EE131" s="288"/>
      <c r="EF131" s="288"/>
      <c r="EG131" s="288"/>
      <c r="EH131" s="288"/>
      <c r="EI131" s="288"/>
      <c r="EJ131" s="288"/>
      <c r="EK131" s="288"/>
      <c r="EL131" s="288"/>
      <c r="EM131" s="288"/>
      <c r="EN131" s="288"/>
      <c r="EO131" s="288"/>
      <c r="EP131" s="288"/>
      <c r="EQ131" s="288"/>
      <c r="ER131" s="288"/>
      <c r="ES131" s="288"/>
      <c r="ET131" s="288"/>
      <c r="EU131" s="288"/>
      <c r="EV131" s="288"/>
      <c r="EW131" s="288"/>
      <c r="EX131" s="288"/>
      <c r="EY131" s="288"/>
      <c r="EZ131" s="288"/>
      <c r="FA131" s="288"/>
      <c r="FB131" s="288"/>
      <c r="FC131" s="288"/>
      <c r="FD131" s="288"/>
      <c r="FE131" s="288"/>
      <c r="FF131" s="288"/>
      <c r="FG131" s="288"/>
      <c r="FH131" s="288"/>
      <c r="FI131" s="288"/>
      <c r="FJ131" s="288"/>
      <c r="FK131" s="288"/>
      <c r="FL131" s="288"/>
      <c r="FM131" s="288"/>
      <c r="FN131" s="288"/>
      <c r="FO131" s="288"/>
      <c r="FP131" s="288"/>
      <c r="FQ131" s="288"/>
      <c r="FR131" s="288"/>
      <c r="FS131" s="288"/>
      <c r="FT131" s="288"/>
      <c r="FU131" s="288"/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8"/>
      <c r="GG131" s="288"/>
      <c r="GH131" s="288"/>
      <c r="GI131" s="288"/>
      <c r="GJ131" s="288"/>
      <c r="GK131" s="288"/>
      <c r="GL131" s="288"/>
      <c r="GM131" s="288"/>
      <c r="GN131" s="288"/>
      <c r="GO131" s="288"/>
      <c r="GP131" s="288"/>
      <c r="GQ131" s="288"/>
      <c r="GR131" s="288"/>
      <c r="GS131" s="288"/>
      <c r="GT131" s="288"/>
      <c r="GU131" s="288"/>
      <c r="GV131" s="288"/>
      <c r="GW131" s="288"/>
      <c r="GX131" s="288"/>
      <c r="GY131" s="288"/>
      <c r="GZ131" s="288"/>
      <c r="HA131" s="288"/>
      <c r="HB131" s="288"/>
      <c r="HC131" s="288"/>
      <c r="HD131" s="288"/>
      <c r="HE131" s="288"/>
      <c r="HF131" s="288"/>
      <c r="HG131" s="288"/>
      <c r="HH131" s="288"/>
      <c r="HI131" s="288"/>
      <c r="HJ131" s="288"/>
      <c r="HK131" s="288"/>
      <c r="HL131" s="288"/>
      <c r="HM131" s="288"/>
      <c r="HN131" s="288"/>
      <c r="HO131" s="288"/>
      <c r="HP131" s="288"/>
      <c r="HQ131" s="288"/>
      <c r="HR131" s="288"/>
      <c r="HS131" s="288"/>
      <c r="HT131" s="288"/>
      <c r="HU131" s="288"/>
      <c r="HV131" s="288"/>
      <c r="HW131" s="288"/>
      <c r="HX131" s="288"/>
      <c r="HY131" s="288"/>
      <c r="HZ131" s="288"/>
      <c r="IA131" s="288"/>
      <c r="IB131" s="288"/>
      <c r="IC131" s="288"/>
      <c r="ID131" s="288"/>
      <c r="IE131" s="288"/>
      <c r="IF131" s="288"/>
      <c r="IG131" s="288"/>
      <c r="IH131" s="288"/>
      <c r="II131" s="288"/>
      <c r="IJ131" s="288"/>
      <c r="IK131" s="288"/>
      <c r="IL131" s="288"/>
      <c r="IM131" s="288"/>
      <c r="IN131" s="288"/>
      <c r="IO131" s="288"/>
      <c r="IP131" s="288"/>
      <c r="IQ131" s="288"/>
      <c r="IR131" s="288"/>
      <c r="IS131" s="288"/>
      <c r="IT131" s="288"/>
    </row>
    <row r="132" spans="2:254" customFormat="1" ht="13.8" x14ac:dyDescent="0.25">
      <c r="B132" s="426" t="s">
        <v>89</v>
      </c>
      <c r="C132" s="427">
        <f>'7990NTP-NP'!C55</f>
        <v>0</v>
      </c>
      <c r="D132" s="428">
        <f>+M106</f>
        <v>0</v>
      </c>
      <c r="E132" s="436"/>
      <c r="F132" s="437">
        <f t="shared" si="5"/>
        <v>0</v>
      </c>
      <c r="G132" s="436"/>
      <c r="H132" s="439"/>
      <c r="I132" s="288"/>
      <c r="J132" s="286"/>
      <c r="K132" s="286"/>
      <c r="L132" s="286"/>
      <c r="M132" s="286"/>
      <c r="N132" s="286"/>
      <c r="O132" s="522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8"/>
      <c r="DA132" s="288"/>
      <c r="DB132" s="288"/>
      <c r="DC132" s="288"/>
      <c r="DD132" s="288"/>
      <c r="DE132" s="288"/>
      <c r="DF132" s="288"/>
      <c r="DG132" s="288"/>
      <c r="DH132" s="288"/>
      <c r="DI132" s="288"/>
      <c r="DJ132" s="288"/>
      <c r="DK132" s="288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88"/>
      <c r="DX132" s="288"/>
      <c r="DY132" s="288"/>
      <c r="DZ132" s="288"/>
      <c r="EA132" s="288"/>
      <c r="EB132" s="288"/>
      <c r="EC132" s="288"/>
      <c r="ED132" s="288"/>
      <c r="EE132" s="288"/>
      <c r="EF132" s="288"/>
      <c r="EG132" s="288"/>
      <c r="EH132" s="288"/>
      <c r="EI132" s="288"/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288"/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8"/>
      <c r="GG132" s="288"/>
      <c r="GH132" s="288"/>
      <c r="GI132" s="288"/>
      <c r="GJ132" s="288"/>
      <c r="GK132" s="288"/>
      <c r="GL132" s="288"/>
      <c r="GM132" s="288"/>
      <c r="GN132" s="288"/>
      <c r="GO132" s="288"/>
      <c r="GP132" s="288"/>
      <c r="GQ132" s="288"/>
      <c r="GR132" s="288"/>
      <c r="GS132" s="288"/>
      <c r="GT132" s="288"/>
      <c r="GU132" s="288"/>
      <c r="GV132" s="288"/>
      <c r="GW132" s="288"/>
      <c r="GX132" s="288"/>
      <c r="GY132" s="288"/>
      <c r="GZ132" s="288"/>
      <c r="HA132" s="288"/>
      <c r="HB132" s="288"/>
      <c r="HC132" s="288"/>
      <c r="HD132" s="288"/>
      <c r="HE132" s="288"/>
      <c r="HF132" s="288"/>
      <c r="HG132" s="288"/>
      <c r="HH132" s="288"/>
      <c r="HI132" s="288"/>
      <c r="HJ132" s="288"/>
      <c r="HK132" s="288"/>
      <c r="HL132" s="288"/>
      <c r="HM132" s="288"/>
      <c r="HN132" s="288"/>
      <c r="HO132" s="288"/>
      <c r="HP132" s="288"/>
      <c r="HQ132" s="288"/>
      <c r="HR132" s="288"/>
      <c r="HS132" s="288"/>
      <c r="HT132" s="288"/>
      <c r="HU132" s="288"/>
      <c r="HV132" s="288"/>
      <c r="HW132" s="288"/>
      <c r="HX132" s="288"/>
      <c r="HY132" s="288"/>
      <c r="HZ132" s="288"/>
      <c r="IA132" s="288"/>
      <c r="IB132" s="288"/>
      <c r="IC132" s="288"/>
      <c r="ID132" s="288"/>
      <c r="IE132" s="288"/>
      <c r="IF132" s="288"/>
      <c r="IG132" s="288"/>
      <c r="IH132" s="288"/>
      <c r="II132" s="288"/>
      <c r="IJ132" s="288"/>
      <c r="IK132" s="288"/>
      <c r="IL132" s="288"/>
      <c r="IM132" s="288"/>
      <c r="IN132" s="288"/>
      <c r="IO132" s="288"/>
      <c r="IP132" s="288"/>
      <c r="IQ132" s="288"/>
      <c r="IR132" s="288"/>
      <c r="IS132" s="288"/>
      <c r="IT132" s="288"/>
    </row>
    <row r="133" spans="2:254" customFormat="1" ht="13.8" x14ac:dyDescent="0.25">
      <c r="B133" s="432" t="s">
        <v>224</v>
      </c>
      <c r="C133" s="433"/>
      <c r="D133" s="434"/>
      <c r="E133" s="600"/>
      <c r="F133" s="601"/>
      <c r="G133" s="440"/>
      <c r="H133" s="438"/>
      <c r="I133" s="288"/>
      <c r="J133" s="286"/>
      <c r="K133" s="286"/>
      <c r="L133" s="286"/>
      <c r="M133" s="286"/>
      <c r="N133" s="286"/>
      <c r="O133" s="522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8"/>
      <c r="DA133" s="288"/>
      <c r="DB133" s="288"/>
      <c r="DC133" s="288"/>
      <c r="DD133" s="288"/>
      <c r="DE133" s="288"/>
      <c r="DF133" s="288"/>
      <c r="DG133" s="288"/>
      <c r="DH133" s="288"/>
      <c r="DI133" s="288"/>
      <c r="DJ133" s="288"/>
      <c r="DK133" s="288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288"/>
      <c r="DZ133" s="288"/>
      <c r="EA133" s="288"/>
      <c r="EB133" s="288"/>
      <c r="EC133" s="288"/>
      <c r="ED133" s="288"/>
      <c r="EE133" s="288"/>
      <c r="EF133" s="288"/>
      <c r="EG133" s="288"/>
      <c r="EH133" s="288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288"/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8"/>
      <c r="GG133" s="288"/>
      <c r="GH133" s="288"/>
      <c r="GI133" s="288"/>
      <c r="GJ133" s="288"/>
      <c r="GK133" s="288"/>
      <c r="GL133" s="288"/>
      <c r="GM133" s="288"/>
      <c r="GN133" s="288"/>
      <c r="GO133" s="288"/>
      <c r="GP133" s="288"/>
      <c r="GQ133" s="288"/>
      <c r="GR133" s="288"/>
      <c r="GS133" s="288"/>
      <c r="GT133" s="288"/>
      <c r="GU133" s="288"/>
      <c r="GV133" s="288"/>
      <c r="GW133" s="288"/>
      <c r="GX133" s="288"/>
      <c r="GY133" s="288"/>
      <c r="GZ133" s="288"/>
      <c r="HA133" s="288"/>
      <c r="HB133" s="288"/>
      <c r="HC133" s="288"/>
      <c r="HD133" s="288"/>
      <c r="HE133" s="288"/>
      <c r="HF133" s="288"/>
      <c r="HG133" s="288"/>
      <c r="HH133" s="288"/>
      <c r="HI133" s="288"/>
      <c r="HJ133" s="288"/>
      <c r="HK133" s="288"/>
      <c r="HL133" s="288"/>
      <c r="HM133" s="288"/>
      <c r="HN133" s="288"/>
      <c r="HO133" s="288"/>
      <c r="HP133" s="288"/>
      <c r="HQ133" s="288"/>
      <c r="HR133" s="288"/>
      <c r="HS133" s="288"/>
      <c r="HT133" s="288"/>
      <c r="HU133" s="288"/>
      <c r="HV133" s="288"/>
      <c r="HW133" s="288"/>
      <c r="HX133" s="288"/>
      <c r="HY133" s="288"/>
      <c r="HZ133" s="288"/>
      <c r="IA133" s="288"/>
      <c r="IB133" s="288"/>
      <c r="IC133" s="288"/>
      <c r="ID133" s="288"/>
      <c r="IE133" s="288"/>
      <c r="IF133" s="288"/>
      <c r="IG133" s="288"/>
      <c r="IH133" s="288"/>
      <c r="II133" s="288"/>
      <c r="IJ133" s="288"/>
      <c r="IK133" s="288"/>
      <c r="IL133" s="288"/>
      <c r="IM133" s="288"/>
      <c r="IN133" s="288"/>
      <c r="IO133" s="288"/>
      <c r="IP133" s="288"/>
      <c r="IQ133" s="288"/>
      <c r="IR133" s="288"/>
      <c r="IS133" s="288"/>
      <c r="IT133" s="288"/>
    </row>
    <row r="134" spans="2:254" customFormat="1" ht="13.8" x14ac:dyDescent="0.25">
      <c r="B134" s="426" t="s">
        <v>87</v>
      </c>
      <c r="C134" s="441">
        <f>'7990NTP-NP'!D50</f>
        <v>0</v>
      </c>
      <c r="D134" s="442">
        <f>+C112</f>
        <v>0</v>
      </c>
      <c r="E134" s="436"/>
      <c r="F134" s="443">
        <f>D134</f>
        <v>0</v>
      </c>
      <c r="G134" s="436"/>
      <c r="H134" s="438"/>
      <c r="I134" s="288"/>
      <c r="J134" s="286"/>
      <c r="K134" s="286"/>
      <c r="L134" s="286"/>
      <c r="M134" s="286"/>
      <c r="N134" s="286"/>
      <c r="O134" s="522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  <c r="DG134" s="288"/>
      <c r="DH134" s="288"/>
      <c r="DI134" s="288"/>
      <c r="DJ134" s="288"/>
      <c r="DK134" s="288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  <c r="GU134" s="288"/>
      <c r="GV134" s="288"/>
      <c r="GW134" s="288"/>
      <c r="GX134" s="288"/>
      <c r="GY134" s="288"/>
      <c r="GZ134" s="288"/>
      <c r="HA134" s="288"/>
      <c r="HB134" s="288"/>
      <c r="HC134" s="288"/>
      <c r="HD134" s="288"/>
      <c r="HE134" s="288"/>
      <c r="HF134" s="288"/>
      <c r="HG134" s="288"/>
      <c r="HH134" s="288"/>
      <c r="HI134" s="288"/>
      <c r="HJ134" s="288"/>
      <c r="HK134" s="288"/>
      <c r="HL134" s="288"/>
      <c r="HM134" s="288"/>
      <c r="HN134" s="288"/>
      <c r="HO134" s="288"/>
      <c r="HP134" s="288"/>
      <c r="HQ134" s="288"/>
      <c r="HR134" s="288"/>
      <c r="HS134" s="288"/>
      <c r="HT134" s="288"/>
      <c r="HU134" s="288"/>
      <c r="HV134" s="288"/>
      <c r="HW134" s="288"/>
      <c r="HX134" s="288"/>
      <c r="HY134" s="288"/>
      <c r="HZ134" s="288"/>
      <c r="IA134" s="288"/>
      <c r="IB134" s="288"/>
      <c r="IC134" s="288"/>
      <c r="ID134" s="288"/>
      <c r="IE134" s="288"/>
      <c r="IF134" s="288"/>
      <c r="IG134" s="288"/>
      <c r="IH134" s="288"/>
      <c r="II134" s="288"/>
      <c r="IJ134" s="288"/>
      <c r="IK134" s="288"/>
      <c r="IL134" s="288"/>
      <c r="IM134" s="288"/>
      <c r="IN134" s="288"/>
      <c r="IO134" s="288"/>
      <c r="IP134" s="288"/>
      <c r="IQ134" s="288"/>
      <c r="IR134" s="288"/>
      <c r="IS134" s="288"/>
      <c r="IT134" s="288"/>
    </row>
    <row r="135" spans="2:254" customFormat="1" ht="13.8" x14ac:dyDescent="0.25">
      <c r="B135" s="431" t="s">
        <v>299</v>
      </c>
      <c r="C135" s="441">
        <f>'7990NTP-NP'!D51</f>
        <v>0</v>
      </c>
      <c r="D135" s="444">
        <f>+E112</f>
        <v>0</v>
      </c>
      <c r="E135" s="436"/>
      <c r="F135" s="443">
        <f t="shared" ref="F135:F139" si="6">D135</f>
        <v>0</v>
      </c>
      <c r="G135" s="436"/>
      <c r="H135" s="438"/>
      <c r="I135" s="288"/>
      <c r="J135" s="286"/>
      <c r="K135" s="286"/>
      <c r="L135" s="286"/>
      <c r="M135" s="286"/>
      <c r="N135" s="286"/>
      <c r="O135" s="522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  <c r="DG135" s="288"/>
      <c r="DH135" s="288"/>
      <c r="DI135" s="288"/>
      <c r="DJ135" s="288"/>
      <c r="DK135" s="288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  <c r="GU135" s="288"/>
      <c r="GV135" s="288"/>
      <c r="GW135" s="288"/>
      <c r="GX135" s="288"/>
      <c r="GY135" s="288"/>
      <c r="GZ135" s="288"/>
      <c r="HA135" s="288"/>
      <c r="HB135" s="288"/>
      <c r="HC135" s="288"/>
      <c r="HD135" s="288"/>
      <c r="HE135" s="288"/>
      <c r="HF135" s="288"/>
      <c r="HG135" s="288"/>
      <c r="HH135" s="288"/>
      <c r="HI135" s="288"/>
      <c r="HJ135" s="288"/>
      <c r="HK135" s="288"/>
      <c r="HL135" s="288"/>
      <c r="HM135" s="288"/>
      <c r="HN135" s="288"/>
      <c r="HO135" s="288"/>
      <c r="HP135" s="288"/>
      <c r="HQ135" s="288"/>
      <c r="HR135" s="288"/>
      <c r="HS135" s="288"/>
      <c r="HT135" s="288"/>
      <c r="HU135" s="288"/>
      <c r="HV135" s="288"/>
      <c r="HW135" s="288"/>
      <c r="HX135" s="288"/>
      <c r="HY135" s="288"/>
      <c r="HZ135" s="288"/>
      <c r="IA135" s="288"/>
      <c r="IB135" s="288"/>
      <c r="IC135" s="288"/>
      <c r="ID135" s="288"/>
      <c r="IE135" s="288"/>
      <c r="IF135" s="288"/>
      <c r="IG135" s="288"/>
      <c r="IH135" s="288"/>
      <c r="II135" s="288"/>
      <c r="IJ135" s="288"/>
      <c r="IK135" s="288"/>
      <c r="IL135" s="288"/>
      <c r="IM135" s="288"/>
      <c r="IN135" s="288"/>
      <c r="IO135" s="288"/>
      <c r="IP135" s="288"/>
      <c r="IQ135" s="288"/>
      <c r="IR135" s="288"/>
      <c r="IS135" s="288"/>
      <c r="IT135" s="288"/>
    </row>
    <row r="136" spans="2:254" customFormat="1" ht="13.8" x14ac:dyDescent="0.25">
      <c r="B136" s="431" t="s">
        <v>300</v>
      </c>
      <c r="C136" s="441">
        <f>'7990NTP-NP'!D52</f>
        <v>0</v>
      </c>
      <c r="D136" s="444">
        <f>+G112</f>
        <v>0</v>
      </c>
      <c r="E136" s="436"/>
      <c r="F136" s="443">
        <f t="shared" si="6"/>
        <v>0</v>
      </c>
      <c r="G136" s="436"/>
      <c r="H136" s="438"/>
      <c r="I136" s="288"/>
      <c r="J136" s="286"/>
      <c r="K136" s="286"/>
      <c r="L136" s="286"/>
      <c r="M136" s="286"/>
      <c r="N136" s="286"/>
      <c r="O136" s="522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  <c r="DG136" s="288"/>
      <c r="DH136" s="288"/>
      <c r="DI136" s="288"/>
      <c r="DJ136" s="288"/>
      <c r="DK136" s="288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  <c r="GU136" s="288"/>
      <c r="GV136" s="288"/>
      <c r="GW136" s="288"/>
      <c r="GX136" s="288"/>
      <c r="GY136" s="288"/>
      <c r="GZ136" s="288"/>
      <c r="HA136" s="288"/>
      <c r="HB136" s="288"/>
      <c r="HC136" s="288"/>
      <c r="HD136" s="288"/>
      <c r="HE136" s="288"/>
      <c r="HF136" s="288"/>
      <c r="HG136" s="288"/>
      <c r="HH136" s="288"/>
      <c r="HI136" s="288"/>
      <c r="HJ136" s="288"/>
      <c r="HK136" s="288"/>
      <c r="HL136" s="288"/>
      <c r="HM136" s="288"/>
      <c r="HN136" s="288"/>
      <c r="HO136" s="288"/>
      <c r="HP136" s="288"/>
      <c r="HQ136" s="288"/>
      <c r="HR136" s="288"/>
      <c r="HS136" s="288"/>
      <c r="HT136" s="288"/>
      <c r="HU136" s="288"/>
      <c r="HV136" s="288"/>
      <c r="HW136" s="288"/>
      <c r="HX136" s="288"/>
      <c r="HY136" s="288"/>
      <c r="HZ136" s="288"/>
      <c r="IA136" s="288"/>
      <c r="IB136" s="288"/>
      <c r="IC136" s="288"/>
      <c r="ID136" s="288"/>
      <c r="IE136" s="288"/>
      <c r="IF136" s="288"/>
      <c r="IG136" s="288"/>
      <c r="IH136" s="288"/>
      <c r="II136" s="288"/>
      <c r="IJ136" s="288"/>
      <c r="IK136" s="288"/>
      <c r="IL136" s="288"/>
      <c r="IM136" s="288"/>
      <c r="IN136" s="288"/>
      <c r="IO136" s="288"/>
      <c r="IP136" s="288"/>
      <c r="IQ136" s="288"/>
      <c r="IR136" s="288"/>
      <c r="IS136" s="288"/>
      <c r="IT136" s="288"/>
    </row>
    <row r="137" spans="2:254" customFormat="1" ht="13.8" x14ac:dyDescent="0.25">
      <c r="B137" s="431" t="s">
        <v>301</v>
      </c>
      <c r="C137" s="441">
        <f>'7990NTP-NP'!D53</f>
        <v>0</v>
      </c>
      <c r="D137" s="444">
        <f>+I112</f>
        <v>0</v>
      </c>
      <c r="E137" s="436"/>
      <c r="F137" s="443">
        <f t="shared" si="6"/>
        <v>0</v>
      </c>
      <c r="G137" s="436"/>
      <c r="H137" s="438"/>
      <c r="I137" s="288"/>
      <c r="J137" s="286"/>
      <c r="K137" s="286"/>
      <c r="L137" s="286"/>
      <c r="M137" s="286"/>
      <c r="N137" s="286"/>
      <c r="O137" s="522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  <c r="DG137" s="288"/>
      <c r="DH137" s="288"/>
      <c r="DI137" s="288"/>
      <c r="DJ137" s="288"/>
      <c r="DK137" s="288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8"/>
      <c r="EA137" s="288"/>
      <c r="EB137" s="288"/>
      <c r="EC137" s="288"/>
      <c r="ED137" s="288"/>
      <c r="EE137" s="288"/>
      <c r="EF137" s="288"/>
      <c r="EG137" s="288"/>
      <c r="EH137" s="288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288"/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8"/>
      <c r="GG137" s="288"/>
      <c r="GH137" s="288"/>
      <c r="GI137" s="288"/>
      <c r="GJ137" s="288"/>
      <c r="GK137" s="288"/>
      <c r="GL137" s="288"/>
      <c r="GM137" s="288"/>
      <c r="GN137" s="288"/>
      <c r="GO137" s="288"/>
      <c r="GP137" s="288"/>
      <c r="GQ137" s="288"/>
      <c r="GR137" s="288"/>
      <c r="GS137" s="288"/>
      <c r="GT137" s="288"/>
      <c r="GU137" s="288"/>
      <c r="GV137" s="288"/>
      <c r="GW137" s="288"/>
      <c r="GX137" s="288"/>
      <c r="GY137" s="288"/>
      <c r="GZ137" s="288"/>
      <c r="HA137" s="288"/>
      <c r="HB137" s="288"/>
      <c r="HC137" s="288"/>
      <c r="HD137" s="288"/>
      <c r="HE137" s="288"/>
      <c r="HF137" s="288"/>
      <c r="HG137" s="288"/>
      <c r="HH137" s="288"/>
      <c r="HI137" s="288"/>
      <c r="HJ137" s="288"/>
      <c r="HK137" s="288"/>
      <c r="HL137" s="288"/>
      <c r="HM137" s="288"/>
      <c r="HN137" s="288"/>
      <c r="HO137" s="288"/>
      <c r="HP137" s="288"/>
      <c r="HQ137" s="288"/>
      <c r="HR137" s="288"/>
      <c r="HS137" s="288"/>
      <c r="HT137" s="288"/>
      <c r="HU137" s="288"/>
      <c r="HV137" s="288"/>
      <c r="HW137" s="288"/>
      <c r="HX137" s="288"/>
      <c r="HY137" s="288"/>
      <c r="HZ137" s="288"/>
      <c r="IA137" s="288"/>
      <c r="IB137" s="288"/>
      <c r="IC137" s="288"/>
      <c r="ID137" s="288"/>
      <c r="IE137" s="288"/>
      <c r="IF137" s="288"/>
      <c r="IG137" s="288"/>
      <c r="IH137" s="288"/>
      <c r="II137" s="288"/>
      <c r="IJ137" s="288"/>
      <c r="IK137" s="288"/>
      <c r="IL137" s="288"/>
      <c r="IM137" s="288"/>
      <c r="IN137" s="288"/>
      <c r="IO137" s="288"/>
      <c r="IP137" s="288"/>
      <c r="IQ137" s="288"/>
      <c r="IR137" s="288"/>
      <c r="IS137" s="288"/>
      <c r="IT137" s="288"/>
    </row>
    <row r="138" spans="2:254" customFormat="1" ht="13.8" x14ac:dyDescent="0.25">
      <c r="B138" s="445" t="s">
        <v>88</v>
      </c>
      <c r="C138" s="441">
        <f>'7990NTP-NP'!D54</f>
        <v>0</v>
      </c>
      <c r="D138" s="442">
        <f>+K112</f>
        <v>0</v>
      </c>
      <c r="E138" s="436"/>
      <c r="F138" s="443">
        <f t="shared" si="6"/>
        <v>0</v>
      </c>
      <c r="G138" s="436"/>
      <c r="H138" s="439"/>
      <c r="I138" s="288"/>
      <c r="J138" s="286"/>
      <c r="K138" s="286"/>
      <c r="L138" s="286"/>
      <c r="M138" s="286"/>
      <c r="N138" s="286"/>
      <c r="O138" s="522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  <c r="DG138" s="288"/>
      <c r="DH138" s="288"/>
      <c r="DI138" s="288"/>
      <c r="DJ138" s="288"/>
      <c r="DK138" s="288"/>
      <c r="DL138" s="288"/>
      <c r="DM138" s="288"/>
      <c r="DN138" s="288"/>
      <c r="DO138" s="288"/>
      <c r="DP138" s="288"/>
      <c r="DQ138" s="288"/>
      <c r="DR138" s="288"/>
      <c r="DS138" s="288"/>
      <c r="DT138" s="288"/>
      <c r="DU138" s="288"/>
      <c r="DV138" s="288"/>
      <c r="DW138" s="288"/>
      <c r="DX138" s="288"/>
      <c r="DY138" s="288"/>
      <c r="DZ138" s="288"/>
      <c r="EA138" s="288"/>
      <c r="EB138" s="288"/>
      <c r="EC138" s="288"/>
      <c r="ED138" s="288"/>
      <c r="EE138" s="288"/>
      <c r="EF138" s="288"/>
      <c r="EG138" s="288"/>
      <c r="EH138" s="288"/>
      <c r="EI138" s="288"/>
      <c r="EJ138" s="288"/>
      <c r="EK138" s="288"/>
      <c r="EL138" s="288"/>
      <c r="EM138" s="288"/>
      <c r="EN138" s="288"/>
      <c r="EO138" s="288"/>
      <c r="EP138" s="288"/>
      <c r="EQ138" s="288"/>
      <c r="ER138" s="288"/>
      <c r="ES138" s="288"/>
      <c r="ET138" s="288"/>
      <c r="EU138" s="288"/>
      <c r="EV138" s="288"/>
      <c r="EW138" s="288"/>
      <c r="EX138" s="288"/>
      <c r="EY138" s="288"/>
      <c r="EZ138" s="288"/>
      <c r="FA138" s="288"/>
      <c r="FB138" s="288"/>
      <c r="FC138" s="288"/>
      <c r="FD138" s="288"/>
      <c r="FE138" s="288"/>
      <c r="FF138" s="288"/>
      <c r="FG138" s="288"/>
      <c r="FH138" s="288"/>
      <c r="FI138" s="288"/>
      <c r="FJ138" s="288"/>
      <c r="FK138" s="288"/>
      <c r="FL138" s="288"/>
      <c r="FM138" s="288"/>
      <c r="FN138" s="288"/>
      <c r="FO138" s="288"/>
      <c r="FP138" s="288"/>
      <c r="FQ138" s="288"/>
      <c r="FR138" s="288"/>
      <c r="FS138" s="288"/>
      <c r="FT138" s="288"/>
      <c r="FU138" s="288"/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8"/>
      <c r="GG138" s="288"/>
      <c r="GH138" s="288"/>
      <c r="GI138" s="288"/>
      <c r="GJ138" s="288"/>
      <c r="GK138" s="288"/>
      <c r="GL138" s="288"/>
      <c r="GM138" s="288"/>
      <c r="GN138" s="288"/>
      <c r="GO138" s="288"/>
      <c r="GP138" s="288"/>
      <c r="GQ138" s="288"/>
      <c r="GR138" s="288"/>
      <c r="GS138" s="288"/>
      <c r="GT138" s="288"/>
      <c r="GU138" s="288"/>
      <c r="GV138" s="288"/>
      <c r="GW138" s="288"/>
      <c r="GX138" s="288"/>
      <c r="GY138" s="288"/>
      <c r="GZ138" s="288"/>
      <c r="HA138" s="288"/>
      <c r="HB138" s="288"/>
      <c r="HC138" s="288"/>
      <c r="HD138" s="288"/>
      <c r="HE138" s="288"/>
      <c r="HF138" s="288"/>
      <c r="HG138" s="288"/>
      <c r="HH138" s="288"/>
      <c r="HI138" s="288"/>
      <c r="HJ138" s="288"/>
      <c r="HK138" s="288"/>
      <c r="HL138" s="288"/>
      <c r="HM138" s="288"/>
      <c r="HN138" s="288"/>
      <c r="HO138" s="288"/>
      <c r="HP138" s="288"/>
      <c r="HQ138" s="288"/>
      <c r="HR138" s="288"/>
      <c r="HS138" s="288"/>
      <c r="HT138" s="288"/>
      <c r="HU138" s="288"/>
      <c r="HV138" s="288"/>
      <c r="HW138" s="288"/>
      <c r="HX138" s="288"/>
      <c r="HY138" s="288"/>
      <c r="HZ138" s="288"/>
      <c r="IA138" s="288"/>
      <c r="IB138" s="288"/>
      <c r="IC138" s="288"/>
      <c r="ID138" s="288"/>
      <c r="IE138" s="288"/>
      <c r="IF138" s="288"/>
      <c r="IG138" s="288"/>
      <c r="IH138" s="288"/>
      <c r="II138" s="288"/>
      <c r="IJ138" s="288"/>
      <c r="IK138" s="288"/>
      <c r="IL138" s="288"/>
      <c r="IM138" s="288"/>
      <c r="IN138" s="288"/>
      <c r="IO138" s="288"/>
      <c r="IP138" s="288"/>
      <c r="IQ138" s="288"/>
      <c r="IR138" s="288"/>
      <c r="IS138" s="288"/>
      <c r="IT138" s="288"/>
    </row>
    <row r="139" spans="2:254" customFormat="1" ht="14.4" thickBot="1" x14ac:dyDescent="0.3">
      <c r="B139" s="446" t="s">
        <v>89</v>
      </c>
      <c r="C139" s="447">
        <f>'7990NTP-NP'!D55</f>
        <v>0</v>
      </c>
      <c r="D139" s="448">
        <f>+M112</f>
        <v>0</v>
      </c>
      <c r="E139" s="449"/>
      <c r="F139" s="450">
        <f t="shared" si="6"/>
        <v>0</v>
      </c>
      <c r="G139" s="451"/>
      <c r="H139" s="439"/>
      <c r="I139" s="288"/>
      <c r="J139" s="286"/>
      <c r="K139" s="286"/>
      <c r="L139" s="286"/>
      <c r="M139" s="286"/>
      <c r="N139" s="286"/>
      <c r="O139" s="522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  <c r="DG139" s="288"/>
      <c r="DH139" s="288"/>
      <c r="DI139" s="288"/>
      <c r="DJ139" s="288"/>
      <c r="DK139" s="288"/>
      <c r="DL139" s="288"/>
      <c r="DM139" s="288"/>
      <c r="DN139" s="288"/>
      <c r="DO139" s="288"/>
      <c r="DP139" s="288"/>
      <c r="DQ139" s="288"/>
      <c r="DR139" s="288"/>
      <c r="DS139" s="288"/>
      <c r="DT139" s="288"/>
      <c r="DU139" s="288"/>
      <c r="DV139" s="288"/>
      <c r="DW139" s="288"/>
      <c r="DX139" s="288"/>
      <c r="DY139" s="288"/>
      <c r="DZ139" s="288"/>
      <c r="EA139" s="288"/>
      <c r="EB139" s="288"/>
      <c r="EC139" s="288"/>
      <c r="ED139" s="288"/>
      <c r="EE139" s="288"/>
      <c r="EF139" s="288"/>
      <c r="EG139" s="288"/>
      <c r="EH139" s="288"/>
      <c r="EI139" s="288"/>
      <c r="EJ139" s="288"/>
      <c r="EK139" s="288"/>
      <c r="EL139" s="288"/>
      <c r="EM139" s="288"/>
      <c r="EN139" s="288"/>
      <c r="EO139" s="288"/>
      <c r="EP139" s="288"/>
      <c r="EQ139" s="288"/>
      <c r="ER139" s="288"/>
      <c r="ES139" s="288"/>
      <c r="ET139" s="288"/>
      <c r="EU139" s="288"/>
      <c r="EV139" s="288"/>
      <c r="EW139" s="288"/>
      <c r="EX139" s="288"/>
      <c r="EY139" s="288"/>
      <c r="EZ139" s="288"/>
      <c r="FA139" s="288"/>
      <c r="FB139" s="288"/>
      <c r="FC139" s="288"/>
      <c r="FD139" s="288"/>
      <c r="FE139" s="288"/>
      <c r="FF139" s="288"/>
      <c r="FG139" s="288"/>
      <c r="FH139" s="288"/>
      <c r="FI139" s="288"/>
      <c r="FJ139" s="288"/>
      <c r="FK139" s="288"/>
      <c r="FL139" s="288"/>
      <c r="FM139" s="288"/>
      <c r="FN139" s="288"/>
      <c r="FO139" s="288"/>
      <c r="FP139" s="288"/>
      <c r="FQ139" s="288"/>
      <c r="FR139" s="288"/>
      <c r="FS139" s="288"/>
      <c r="FT139" s="288"/>
      <c r="FU139" s="288"/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8"/>
      <c r="GG139" s="288"/>
      <c r="GH139" s="288"/>
      <c r="GI139" s="288"/>
      <c r="GJ139" s="288"/>
      <c r="GK139" s="288"/>
      <c r="GL139" s="288"/>
      <c r="GM139" s="288"/>
      <c r="GN139" s="288"/>
      <c r="GO139" s="288"/>
      <c r="GP139" s="288"/>
      <c r="GQ139" s="288"/>
      <c r="GR139" s="288"/>
      <c r="GS139" s="288"/>
      <c r="GT139" s="288"/>
      <c r="GU139" s="288"/>
      <c r="GV139" s="288"/>
      <c r="GW139" s="288"/>
      <c r="GX139" s="288"/>
      <c r="GY139" s="288"/>
      <c r="GZ139" s="288"/>
      <c r="HA139" s="288"/>
      <c r="HB139" s="288"/>
      <c r="HC139" s="288"/>
      <c r="HD139" s="288"/>
      <c r="HE139" s="288"/>
      <c r="HF139" s="288"/>
      <c r="HG139" s="288"/>
      <c r="HH139" s="288"/>
      <c r="HI139" s="288"/>
      <c r="HJ139" s="288"/>
      <c r="HK139" s="288"/>
      <c r="HL139" s="288"/>
      <c r="HM139" s="288"/>
      <c r="HN139" s="288"/>
      <c r="HO139" s="288"/>
      <c r="HP139" s="288"/>
      <c r="HQ139" s="288"/>
      <c r="HR139" s="288"/>
      <c r="HS139" s="288"/>
      <c r="HT139" s="288"/>
      <c r="HU139" s="288"/>
      <c r="HV139" s="288"/>
      <c r="HW139" s="288"/>
      <c r="HX139" s="288"/>
      <c r="HY139" s="288"/>
      <c r="HZ139" s="288"/>
      <c r="IA139" s="288"/>
      <c r="IB139" s="288"/>
      <c r="IC139" s="288"/>
      <c r="ID139" s="288"/>
      <c r="IE139" s="288"/>
      <c r="IF139" s="288"/>
      <c r="IG139" s="288"/>
      <c r="IH139" s="288"/>
      <c r="II139" s="288"/>
      <c r="IJ139" s="288"/>
      <c r="IK139" s="288"/>
      <c r="IL139" s="288"/>
      <c r="IM139" s="288"/>
      <c r="IN139" s="288"/>
      <c r="IO139" s="288"/>
      <c r="IP139" s="288"/>
      <c r="IQ139" s="288"/>
      <c r="IR139" s="288"/>
      <c r="IS139" s="288"/>
      <c r="IT139" s="288"/>
    </row>
    <row r="140" spans="2:254" customFormat="1" ht="13.8" thickBot="1" x14ac:dyDescent="0.3">
      <c r="B140" s="294" t="s">
        <v>246</v>
      </c>
      <c r="C140" s="258"/>
      <c r="D140" s="333">
        <f>C100</f>
        <v>0</v>
      </c>
      <c r="E140" s="334"/>
      <c r="F140" s="334"/>
      <c r="G140" s="334"/>
      <c r="I140" s="288"/>
      <c r="J140" s="286"/>
      <c r="K140" s="286"/>
      <c r="L140" s="286"/>
      <c r="M140" s="286"/>
      <c r="N140" s="286"/>
      <c r="O140" s="522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  <c r="DG140" s="288"/>
      <c r="DH140" s="288"/>
      <c r="DI140" s="288"/>
      <c r="DJ140" s="288"/>
      <c r="DK140" s="288"/>
      <c r="DL140" s="288"/>
      <c r="DM140" s="288"/>
      <c r="DN140" s="288"/>
      <c r="DO140" s="288"/>
      <c r="DP140" s="288"/>
      <c r="DQ140" s="288"/>
      <c r="DR140" s="288"/>
      <c r="DS140" s="288"/>
      <c r="DT140" s="288"/>
      <c r="DU140" s="288"/>
      <c r="DV140" s="288"/>
      <c r="DW140" s="288"/>
      <c r="DX140" s="288"/>
      <c r="DY140" s="288"/>
      <c r="DZ140" s="288"/>
      <c r="EA140" s="288"/>
      <c r="EB140" s="288"/>
      <c r="EC140" s="288"/>
      <c r="ED140" s="288"/>
      <c r="EE140" s="288"/>
      <c r="EF140" s="288"/>
      <c r="EG140" s="288"/>
      <c r="EH140" s="288"/>
      <c r="EI140" s="288"/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288"/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8"/>
      <c r="GG140" s="288"/>
      <c r="GH140" s="288"/>
      <c r="GI140" s="288"/>
      <c r="GJ140" s="288"/>
      <c r="GK140" s="288"/>
      <c r="GL140" s="288"/>
      <c r="GM140" s="288"/>
      <c r="GN140" s="288"/>
      <c r="GO140" s="288"/>
      <c r="GP140" s="288"/>
      <c r="GQ140" s="288"/>
      <c r="GR140" s="288"/>
      <c r="GS140" s="288"/>
      <c r="GT140" s="288"/>
      <c r="GU140" s="288"/>
      <c r="GV140" s="288"/>
      <c r="GW140" s="288"/>
      <c r="GX140" s="288"/>
      <c r="GY140" s="288"/>
      <c r="GZ140" s="288"/>
      <c r="HA140" s="288"/>
      <c r="HB140" s="288"/>
      <c r="HC140" s="288"/>
      <c r="HD140" s="288"/>
      <c r="HE140" s="288"/>
      <c r="HF140" s="288"/>
      <c r="HG140" s="288"/>
      <c r="HH140" s="288"/>
      <c r="HI140" s="288"/>
      <c r="HJ140" s="288"/>
      <c r="HK140" s="288"/>
      <c r="HL140" s="288"/>
      <c r="HM140" s="288"/>
      <c r="HN140" s="288"/>
      <c r="HO140" s="288"/>
      <c r="HP140" s="288"/>
      <c r="HQ140" s="288"/>
      <c r="HR140" s="288"/>
      <c r="HS140" s="288"/>
      <c r="HT140" s="288"/>
      <c r="HU140" s="288"/>
      <c r="HV140" s="288"/>
      <c r="HW140" s="288"/>
      <c r="HX140" s="288"/>
      <c r="HY140" s="288"/>
      <c r="HZ140" s="288"/>
      <c r="IA140" s="288"/>
      <c r="IB140" s="288"/>
      <c r="IC140" s="288"/>
      <c r="ID140" s="288"/>
      <c r="IE140" s="288"/>
      <c r="IF140" s="288"/>
      <c r="IG140" s="288"/>
      <c r="IH140" s="288"/>
      <c r="II140" s="288"/>
      <c r="IJ140" s="288"/>
      <c r="IK140" s="288"/>
      <c r="IL140" s="288"/>
      <c r="IM140" s="288"/>
      <c r="IN140" s="288"/>
      <c r="IO140" s="288"/>
      <c r="IP140" s="288"/>
      <c r="IQ140" s="288"/>
      <c r="IR140" s="288"/>
      <c r="IS140" s="288"/>
      <c r="IT140" s="288"/>
    </row>
    <row r="141" spans="2:254" customFormat="1" ht="16.2" thickBot="1" x14ac:dyDescent="0.35">
      <c r="B141" s="277" t="s">
        <v>93</v>
      </c>
      <c r="C141" s="295"/>
      <c r="D141" s="452">
        <f>SUM(D120:D125,D127:D132,D134:D139)</f>
        <v>0</v>
      </c>
      <c r="E141" s="453">
        <f>E120+E121+E122+E123+E124+E125</f>
        <v>0</v>
      </c>
      <c r="F141" s="454">
        <f>SUM(F120:F125,F127:F132,F134:F139)</f>
        <v>0</v>
      </c>
      <c r="G141" s="339">
        <f>SUM(G120:G125)</f>
        <v>0</v>
      </c>
      <c r="I141" s="288"/>
      <c r="J141" s="286"/>
      <c r="K141" s="286"/>
      <c r="L141" s="286"/>
      <c r="M141" s="286"/>
      <c r="N141" s="286"/>
      <c r="O141" s="522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  <c r="DG141" s="288"/>
      <c r="DH141" s="288"/>
      <c r="DI141" s="288"/>
      <c r="DJ141" s="288"/>
      <c r="DK141" s="288"/>
      <c r="DL141" s="288"/>
      <c r="DM141" s="288"/>
      <c r="DN141" s="288"/>
      <c r="DO141" s="288"/>
      <c r="DP141" s="288"/>
      <c r="DQ141" s="288"/>
      <c r="DR141" s="288"/>
      <c r="DS141" s="288"/>
      <c r="DT141" s="288"/>
      <c r="DU141" s="288"/>
      <c r="DV141" s="288"/>
      <c r="DW141" s="288"/>
      <c r="DX141" s="288"/>
      <c r="DY141" s="288"/>
      <c r="DZ141" s="288"/>
      <c r="EA141" s="288"/>
      <c r="EB141" s="288"/>
      <c r="EC141" s="288"/>
      <c r="ED141" s="288"/>
      <c r="EE141" s="288"/>
      <c r="EF141" s="288"/>
      <c r="EG141" s="288"/>
      <c r="EH141" s="288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288"/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8"/>
      <c r="GG141" s="288"/>
      <c r="GH141" s="288"/>
      <c r="GI141" s="288"/>
      <c r="GJ141" s="288"/>
      <c r="GK141" s="288"/>
      <c r="GL141" s="288"/>
      <c r="GM141" s="288"/>
      <c r="GN141" s="288"/>
      <c r="GO141" s="288"/>
      <c r="GP141" s="288"/>
      <c r="GQ141" s="288"/>
      <c r="GR141" s="288"/>
      <c r="GS141" s="288"/>
      <c r="GT141" s="288"/>
      <c r="GU141" s="288"/>
      <c r="GV141" s="288"/>
      <c r="GW141" s="288"/>
      <c r="GX141" s="288"/>
      <c r="GY141" s="288"/>
      <c r="GZ141" s="288"/>
      <c r="HA141" s="288"/>
      <c r="HB141" s="288"/>
      <c r="HC141" s="288"/>
      <c r="HD141" s="288"/>
      <c r="HE141" s="288"/>
      <c r="HF141" s="288"/>
      <c r="HG141" s="288"/>
      <c r="HH141" s="288"/>
      <c r="HI141" s="288"/>
      <c r="HJ141" s="288"/>
      <c r="HK141" s="288"/>
      <c r="HL141" s="288"/>
      <c r="HM141" s="288"/>
      <c r="HN141" s="288"/>
      <c r="HO141" s="288"/>
      <c r="HP141" s="288"/>
      <c r="HQ141" s="288"/>
      <c r="HR141" s="288"/>
      <c r="HS141" s="288"/>
      <c r="HT141" s="288"/>
      <c r="HU141" s="288"/>
      <c r="HV141" s="288"/>
      <c r="HW141" s="288"/>
      <c r="HX141" s="288"/>
      <c r="HY141" s="288"/>
      <c r="HZ141" s="288"/>
      <c r="IA141" s="288"/>
      <c r="IB141" s="288"/>
      <c r="IC141" s="288"/>
      <c r="ID141" s="288"/>
      <c r="IE141" s="288"/>
      <c r="IF141" s="288"/>
      <c r="IG141" s="288"/>
      <c r="IH141" s="288"/>
      <c r="II141" s="288"/>
      <c r="IJ141" s="288"/>
      <c r="IK141" s="288"/>
      <c r="IL141" s="288"/>
      <c r="IM141" s="288"/>
      <c r="IN141" s="288"/>
      <c r="IO141" s="288"/>
      <c r="IP141" s="288"/>
      <c r="IQ141" s="288"/>
      <c r="IR141" s="288"/>
      <c r="IS141" s="288"/>
      <c r="IT141" s="288"/>
    </row>
    <row r="142" spans="2:254" customFormat="1" ht="16.2" thickBot="1" x14ac:dyDescent="0.35">
      <c r="B142" s="278" t="s">
        <v>218</v>
      </c>
      <c r="C142" s="96"/>
      <c r="D142" s="455"/>
      <c r="E142" s="456">
        <f>D142*0.5</f>
        <v>0</v>
      </c>
      <c r="F142" s="457">
        <f>D142*0.5</f>
        <v>0</v>
      </c>
      <c r="G142" s="95"/>
      <c r="I142" s="288"/>
      <c r="J142" s="286"/>
      <c r="K142" s="286"/>
      <c r="L142" s="286"/>
      <c r="M142" s="286"/>
      <c r="N142" s="286"/>
      <c r="O142" s="522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  <c r="DG142" s="288"/>
      <c r="DH142" s="288"/>
      <c r="DI142" s="288"/>
      <c r="DJ142" s="288"/>
      <c r="DK142" s="288"/>
      <c r="DL142" s="288"/>
      <c r="DM142" s="288"/>
      <c r="DN142" s="288"/>
      <c r="DO142" s="288"/>
      <c r="DP142" s="288"/>
      <c r="DQ142" s="288"/>
      <c r="DR142" s="288"/>
      <c r="DS142" s="288"/>
      <c r="DT142" s="288"/>
      <c r="DU142" s="288"/>
      <c r="DV142" s="288"/>
      <c r="DW142" s="288"/>
      <c r="DX142" s="288"/>
      <c r="DY142" s="288"/>
      <c r="DZ142" s="288"/>
      <c r="EA142" s="288"/>
      <c r="EB142" s="288"/>
      <c r="EC142" s="288"/>
      <c r="ED142" s="288"/>
      <c r="EE142" s="288"/>
      <c r="EF142" s="288"/>
      <c r="EG142" s="288"/>
      <c r="EH142" s="288"/>
      <c r="EI142" s="288"/>
      <c r="EJ142" s="288"/>
      <c r="EK142" s="288"/>
      <c r="EL142" s="288"/>
      <c r="EM142" s="288"/>
      <c r="EN142" s="288"/>
      <c r="EO142" s="288"/>
      <c r="EP142" s="288"/>
      <c r="EQ142" s="288"/>
      <c r="ER142" s="288"/>
      <c r="ES142" s="288"/>
      <c r="ET142" s="288"/>
      <c r="EU142" s="288"/>
      <c r="EV142" s="288"/>
      <c r="EW142" s="288"/>
      <c r="EX142" s="288"/>
      <c r="EY142" s="288"/>
      <c r="EZ142" s="288"/>
      <c r="FA142" s="288"/>
      <c r="FB142" s="288"/>
      <c r="FC142" s="288"/>
      <c r="FD142" s="288"/>
      <c r="FE142" s="288"/>
      <c r="FF142" s="288"/>
      <c r="FG142" s="288"/>
      <c r="FH142" s="288"/>
      <c r="FI142" s="288"/>
      <c r="FJ142" s="288"/>
      <c r="FK142" s="288"/>
      <c r="FL142" s="288"/>
      <c r="FM142" s="288"/>
      <c r="FN142" s="288"/>
      <c r="FO142" s="288"/>
      <c r="FP142" s="288"/>
      <c r="FQ142" s="288"/>
      <c r="FR142" s="288"/>
      <c r="FS142" s="288"/>
      <c r="FT142" s="288"/>
      <c r="FU142" s="288"/>
      <c r="FV142" s="288"/>
      <c r="FW142" s="288"/>
      <c r="FX142" s="288"/>
      <c r="FY142" s="288"/>
      <c r="FZ142" s="288"/>
      <c r="GA142" s="288"/>
      <c r="GB142" s="288"/>
      <c r="GC142" s="288"/>
      <c r="GD142" s="288"/>
      <c r="GE142" s="288"/>
      <c r="GF142" s="288"/>
      <c r="GG142" s="288"/>
      <c r="GH142" s="288"/>
      <c r="GI142" s="288"/>
      <c r="GJ142" s="288"/>
      <c r="GK142" s="288"/>
      <c r="GL142" s="288"/>
      <c r="GM142" s="288"/>
      <c r="GN142" s="288"/>
      <c r="GO142" s="288"/>
      <c r="GP142" s="288"/>
      <c r="GQ142" s="288"/>
      <c r="GR142" s="288"/>
      <c r="GS142" s="288"/>
      <c r="GT142" s="288"/>
      <c r="GU142" s="288"/>
      <c r="GV142" s="288"/>
      <c r="GW142" s="288"/>
      <c r="GX142" s="288"/>
      <c r="GY142" s="288"/>
      <c r="GZ142" s="288"/>
      <c r="HA142" s="288"/>
      <c r="HB142" s="288"/>
      <c r="HC142" s="288"/>
      <c r="HD142" s="288"/>
      <c r="HE142" s="288"/>
      <c r="HF142" s="288"/>
      <c r="HG142" s="288"/>
      <c r="HH142" s="288"/>
      <c r="HI142" s="288"/>
      <c r="HJ142" s="288"/>
      <c r="HK142" s="288"/>
      <c r="HL142" s="288"/>
      <c r="HM142" s="288"/>
      <c r="HN142" s="288"/>
      <c r="HO142" s="288"/>
      <c r="HP142" s="288"/>
      <c r="HQ142" s="288"/>
      <c r="HR142" s="288"/>
      <c r="HS142" s="288"/>
      <c r="HT142" s="288"/>
      <c r="HU142" s="288"/>
      <c r="HV142" s="288"/>
      <c r="HW142" s="288"/>
      <c r="HX142" s="288"/>
      <c r="HY142" s="288"/>
      <c r="HZ142" s="288"/>
      <c r="IA142" s="288"/>
      <c r="IB142" s="288"/>
      <c r="IC142" s="288"/>
      <c r="ID142" s="288"/>
      <c r="IE142" s="288"/>
      <c r="IF142" s="288"/>
      <c r="IG142" s="288"/>
      <c r="IH142" s="288"/>
      <c r="II142" s="288"/>
      <c r="IJ142" s="288"/>
      <c r="IK142" s="288"/>
      <c r="IL142" s="288"/>
      <c r="IM142" s="288"/>
      <c r="IN142" s="288"/>
      <c r="IO142" s="288"/>
      <c r="IP142" s="288"/>
      <c r="IQ142" s="288"/>
      <c r="IR142" s="288"/>
      <c r="IS142" s="288"/>
      <c r="IT142" s="288"/>
    </row>
    <row r="143" spans="2:254" customFormat="1" ht="16.2" thickBot="1" x14ac:dyDescent="0.35">
      <c r="B143" s="14" t="s">
        <v>219</v>
      </c>
      <c r="C143" s="97"/>
      <c r="D143" s="458"/>
      <c r="E143" s="436"/>
      <c r="F143" s="437">
        <f>D143</f>
        <v>0</v>
      </c>
      <c r="G143" s="95"/>
      <c r="I143" s="288"/>
      <c r="J143" s="286"/>
      <c r="K143" s="286"/>
      <c r="L143" s="286"/>
      <c r="M143" s="286"/>
      <c r="N143" s="286"/>
      <c r="O143" s="522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  <c r="DG143" s="288"/>
      <c r="DH143" s="288"/>
      <c r="DI143" s="288"/>
      <c r="DJ143" s="288"/>
      <c r="DK143" s="288"/>
      <c r="DL143" s="288"/>
      <c r="DM143" s="288"/>
      <c r="DN143" s="288"/>
      <c r="DO143" s="288"/>
      <c r="DP143" s="288"/>
      <c r="DQ143" s="288"/>
      <c r="DR143" s="288"/>
      <c r="DS143" s="288"/>
      <c r="DT143" s="288"/>
      <c r="DU143" s="288"/>
      <c r="DV143" s="288"/>
      <c r="DW143" s="288"/>
      <c r="DX143" s="288"/>
      <c r="DY143" s="288"/>
      <c r="DZ143" s="288"/>
      <c r="EA143" s="288"/>
      <c r="EB143" s="288"/>
      <c r="EC143" s="288"/>
      <c r="ED143" s="288"/>
      <c r="EE143" s="288"/>
      <c r="EF143" s="288"/>
      <c r="EG143" s="288"/>
      <c r="EH143" s="288"/>
      <c r="EI143" s="288"/>
      <c r="EJ143" s="288"/>
      <c r="EK143" s="288"/>
      <c r="EL143" s="288"/>
      <c r="EM143" s="288"/>
      <c r="EN143" s="288"/>
      <c r="EO143" s="288"/>
      <c r="EP143" s="288"/>
      <c r="EQ143" s="288"/>
      <c r="ER143" s="288"/>
      <c r="ES143" s="288"/>
      <c r="ET143" s="288"/>
      <c r="EU143" s="288"/>
      <c r="EV143" s="288"/>
      <c r="EW143" s="288"/>
      <c r="EX143" s="288"/>
      <c r="EY143" s="288"/>
      <c r="EZ143" s="288"/>
      <c r="FA143" s="288"/>
      <c r="FB143" s="288"/>
      <c r="FC143" s="288"/>
      <c r="FD143" s="288"/>
      <c r="FE143" s="288"/>
      <c r="FF143" s="288"/>
      <c r="FG143" s="288"/>
      <c r="FH143" s="288"/>
      <c r="FI143" s="288"/>
      <c r="FJ143" s="288"/>
      <c r="FK143" s="288"/>
      <c r="FL143" s="288"/>
      <c r="FM143" s="288"/>
      <c r="FN143" s="288"/>
      <c r="FO143" s="288"/>
      <c r="FP143" s="288"/>
      <c r="FQ143" s="288"/>
      <c r="FR143" s="288"/>
      <c r="FS143" s="288"/>
      <c r="FT143" s="288"/>
      <c r="FU143" s="288"/>
      <c r="FV143" s="288"/>
      <c r="FW143" s="288"/>
      <c r="FX143" s="288"/>
      <c r="FY143" s="288"/>
      <c r="FZ143" s="288"/>
      <c r="GA143" s="288"/>
      <c r="GB143" s="288"/>
      <c r="GC143" s="288"/>
      <c r="GD143" s="288"/>
      <c r="GE143" s="288"/>
      <c r="GF143" s="288"/>
      <c r="GG143" s="288"/>
      <c r="GH143" s="288"/>
      <c r="GI143" s="288"/>
      <c r="GJ143" s="288"/>
      <c r="GK143" s="288"/>
      <c r="GL143" s="288"/>
      <c r="GM143" s="288"/>
      <c r="GN143" s="288"/>
      <c r="GO143" s="288"/>
      <c r="GP143" s="288"/>
      <c r="GQ143" s="288"/>
      <c r="GR143" s="288"/>
      <c r="GS143" s="288"/>
      <c r="GT143" s="288"/>
      <c r="GU143" s="288"/>
      <c r="GV143" s="288"/>
      <c r="GW143" s="288"/>
      <c r="GX143" s="288"/>
      <c r="GY143" s="288"/>
      <c r="GZ143" s="288"/>
      <c r="HA143" s="288"/>
      <c r="HB143" s="288"/>
      <c r="HC143" s="288"/>
      <c r="HD143" s="288"/>
      <c r="HE143" s="288"/>
      <c r="HF143" s="288"/>
      <c r="HG143" s="288"/>
      <c r="HH143" s="288"/>
      <c r="HI143" s="288"/>
      <c r="HJ143" s="288"/>
      <c r="HK143" s="288"/>
      <c r="HL143" s="288"/>
      <c r="HM143" s="288"/>
      <c r="HN143" s="288"/>
      <c r="HO143" s="288"/>
      <c r="HP143" s="288"/>
      <c r="HQ143" s="288"/>
      <c r="HR143" s="288"/>
      <c r="HS143" s="288"/>
      <c r="HT143" s="288"/>
      <c r="HU143" s="288"/>
      <c r="HV143" s="288"/>
      <c r="HW143" s="288"/>
      <c r="HX143" s="288"/>
      <c r="HY143" s="288"/>
      <c r="HZ143" s="288"/>
      <c r="IA143" s="288"/>
      <c r="IB143" s="288"/>
      <c r="IC143" s="288"/>
      <c r="ID143" s="288"/>
      <c r="IE143" s="288"/>
      <c r="IF143" s="288"/>
      <c r="IG143" s="288"/>
      <c r="IH143" s="288"/>
      <c r="II143" s="288"/>
      <c r="IJ143" s="288"/>
      <c r="IK143" s="288"/>
      <c r="IL143" s="288"/>
      <c r="IM143" s="288"/>
      <c r="IN143" s="288"/>
      <c r="IO143" s="288"/>
      <c r="IP143" s="288"/>
      <c r="IQ143" s="288"/>
      <c r="IR143" s="288"/>
      <c r="IS143" s="288"/>
      <c r="IT143" s="288"/>
    </row>
    <row r="144" spans="2:254" customFormat="1" ht="16.2" thickBot="1" x14ac:dyDescent="0.35">
      <c r="B144" s="14" t="s">
        <v>220</v>
      </c>
      <c r="C144" s="97"/>
      <c r="D144" s="458"/>
      <c r="E144" s="436"/>
      <c r="F144" s="437">
        <f>D144</f>
        <v>0</v>
      </c>
      <c r="G144" s="95"/>
      <c r="I144" s="288"/>
      <c r="J144" s="286"/>
      <c r="K144" s="286"/>
      <c r="L144" s="286"/>
      <c r="M144" s="286"/>
      <c r="N144" s="286"/>
      <c r="O144" s="522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  <c r="DG144" s="288"/>
      <c r="DH144" s="288"/>
      <c r="DI144" s="288"/>
      <c r="DJ144" s="288"/>
      <c r="DK144" s="288"/>
      <c r="DL144" s="288"/>
      <c r="DM144" s="288"/>
      <c r="DN144" s="288"/>
      <c r="DO144" s="288"/>
      <c r="DP144" s="288"/>
      <c r="DQ144" s="288"/>
      <c r="DR144" s="288"/>
      <c r="DS144" s="288"/>
      <c r="DT144" s="288"/>
      <c r="DU144" s="288"/>
      <c r="DV144" s="288"/>
      <c r="DW144" s="288"/>
      <c r="DX144" s="288"/>
      <c r="DY144" s="288"/>
      <c r="DZ144" s="288"/>
      <c r="EA144" s="288"/>
      <c r="EB144" s="288"/>
      <c r="EC144" s="288"/>
      <c r="ED144" s="288"/>
      <c r="EE144" s="288"/>
      <c r="EF144" s="288"/>
      <c r="EG144" s="288"/>
      <c r="EH144" s="288"/>
      <c r="EI144" s="288"/>
      <c r="EJ144" s="288"/>
      <c r="EK144" s="288"/>
      <c r="EL144" s="288"/>
      <c r="EM144" s="288"/>
      <c r="EN144" s="288"/>
      <c r="EO144" s="288"/>
      <c r="EP144" s="288"/>
      <c r="EQ144" s="288"/>
      <c r="ER144" s="288"/>
      <c r="ES144" s="288"/>
      <c r="ET144" s="288"/>
      <c r="EU144" s="288"/>
      <c r="EV144" s="288"/>
      <c r="EW144" s="288"/>
      <c r="EX144" s="288"/>
      <c r="EY144" s="288"/>
      <c r="EZ144" s="288"/>
      <c r="FA144" s="288"/>
      <c r="FB144" s="288"/>
      <c r="FC144" s="288"/>
      <c r="FD144" s="288"/>
      <c r="FE144" s="288"/>
      <c r="FF144" s="288"/>
      <c r="FG144" s="288"/>
      <c r="FH144" s="288"/>
      <c r="FI144" s="288"/>
      <c r="FJ144" s="288"/>
      <c r="FK144" s="288"/>
      <c r="FL144" s="288"/>
      <c r="FM144" s="288"/>
      <c r="FN144" s="288"/>
      <c r="FO144" s="288"/>
      <c r="FP144" s="288"/>
      <c r="FQ144" s="288"/>
      <c r="FR144" s="288"/>
      <c r="FS144" s="288"/>
      <c r="FT144" s="288"/>
      <c r="FU144" s="288"/>
      <c r="FV144" s="288"/>
      <c r="FW144" s="288"/>
      <c r="FX144" s="288"/>
      <c r="FY144" s="288"/>
      <c r="FZ144" s="288"/>
      <c r="GA144" s="288"/>
      <c r="GB144" s="288"/>
      <c r="GC144" s="288"/>
      <c r="GD144" s="288"/>
      <c r="GE144" s="288"/>
      <c r="GF144" s="288"/>
      <c r="GG144" s="288"/>
      <c r="GH144" s="288"/>
      <c r="GI144" s="288"/>
      <c r="GJ144" s="288"/>
      <c r="GK144" s="288"/>
      <c r="GL144" s="288"/>
      <c r="GM144" s="288"/>
      <c r="GN144" s="288"/>
      <c r="GO144" s="288"/>
      <c r="GP144" s="288"/>
      <c r="GQ144" s="288"/>
      <c r="GR144" s="288"/>
      <c r="GS144" s="288"/>
      <c r="GT144" s="288"/>
      <c r="GU144" s="288"/>
      <c r="GV144" s="288"/>
      <c r="GW144" s="288"/>
      <c r="GX144" s="288"/>
      <c r="GY144" s="288"/>
      <c r="GZ144" s="288"/>
      <c r="HA144" s="288"/>
      <c r="HB144" s="288"/>
      <c r="HC144" s="288"/>
      <c r="HD144" s="288"/>
      <c r="HE144" s="288"/>
      <c r="HF144" s="288"/>
      <c r="HG144" s="288"/>
      <c r="HH144" s="288"/>
      <c r="HI144" s="288"/>
      <c r="HJ144" s="288"/>
      <c r="HK144" s="288"/>
      <c r="HL144" s="288"/>
      <c r="HM144" s="288"/>
      <c r="HN144" s="288"/>
      <c r="HO144" s="288"/>
      <c r="HP144" s="288"/>
      <c r="HQ144" s="288"/>
      <c r="HR144" s="288"/>
      <c r="HS144" s="288"/>
      <c r="HT144" s="288"/>
      <c r="HU144" s="288"/>
      <c r="HV144" s="288"/>
      <c r="HW144" s="288"/>
      <c r="HX144" s="288"/>
      <c r="HY144" s="288"/>
      <c r="HZ144" s="288"/>
      <c r="IA144" s="288"/>
      <c r="IB144" s="288"/>
      <c r="IC144" s="288"/>
      <c r="ID144" s="288"/>
      <c r="IE144" s="288"/>
      <c r="IF144" s="288"/>
      <c r="IG144" s="288"/>
      <c r="IH144" s="288"/>
      <c r="II144" s="288"/>
      <c r="IJ144" s="288"/>
      <c r="IK144" s="288"/>
      <c r="IL144" s="288"/>
      <c r="IM144" s="288"/>
      <c r="IN144" s="288"/>
      <c r="IO144" s="288"/>
      <c r="IP144" s="288"/>
      <c r="IQ144" s="288"/>
      <c r="IR144" s="288"/>
      <c r="IS144" s="288"/>
      <c r="IT144" s="288"/>
    </row>
    <row r="145" spans="1:254" customFormat="1" ht="16.2" thickBot="1" x14ac:dyDescent="0.35">
      <c r="B145" s="14" t="s">
        <v>217</v>
      </c>
      <c r="C145" s="97"/>
      <c r="D145" s="458"/>
      <c r="E145" s="428">
        <f>D145*0.5</f>
        <v>0</v>
      </c>
      <c r="F145" s="437">
        <f>D145*0.5</f>
        <v>0</v>
      </c>
      <c r="G145" s="95"/>
      <c r="I145" s="288"/>
      <c r="J145" s="286"/>
      <c r="K145" s="286"/>
      <c r="L145" s="286"/>
      <c r="M145" s="286"/>
      <c r="N145" s="286"/>
      <c r="O145" s="522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  <c r="DG145" s="288"/>
      <c r="DH145" s="288"/>
      <c r="DI145" s="288"/>
      <c r="DJ145" s="288"/>
      <c r="DK145" s="288"/>
      <c r="DL145" s="288"/>
      <c r="DM145" s="288"/>
      <c r="DN145" s="288"/>
      <c r="DO145" s="288"/>
      <c r="DP145" s="288"/>
      <c r="DQ145" s="288"/>
      <c r="DR145" s="288"/>
      <c r="DS145" s="288"/>
      <c r="DT145" s="288"/>
      <c r="DU145" s="288"/>
      <c r="DV145" s="288"/>
      <c r="DW145" s="288"/>
      <c r="DX145" s="288"/>
      <c r="DY145" s="288"/>
      <c r="DZ145" s="288"/>
      <c r="EA145" s="288"/>
      <c r="EB145" s="288"/>
      <c r="EC145" s="288"/>
      <c r="ED145" s="288"/>
      <c r="EE145" s="288"/>
      <c r="EF145" s="288"/>
      <c r="EG145" s="288"/>
      <c r="EH145" s="288"/>
      <c r="EI145" s="288"/>
      <c r="EJ145" s="288"/>
      <c r="EK145" s="288"/>
      <c r="EL145" s="288"/>
      <c r="EM145" s="288"/>
      <c r="EN145" s="288"/>
      <c r="EO145" s="288"/>
      <c r="EP145" s="288"/>
      <c r="EQ145" s="288"/>
      <c r="ER145" s="288"/>
      <c r="ES145" s="288"/>
      <c r="ET145" s="288"/>
      <c r="EU145" s="288"/>
      <c r="EV145" s="288"/>
      <c r="EW145" s="288"/>
      <c r="EX145" s="288"/>
      <c r="EY145" s="288"/>
      <c r="EZ145" s="288"/>
      <c r="FA145" s="288"/>
      <c r="FB145" s="288"/>
      <c r="FC145" s="288"/>
      <c r="FD145" s="288"/>
      <c r="FE145" s="288"/>
      <c r="FF145" s="288"/>
      <c r="FG145" s="288"/>
      <c r="FH145" s="288"/>
      <c r="FI145" s="288"/>
      <c r="FJ145" s="288"/>
      <c r="FK145" s="288"/>
      <c r="FL145" s="288"/>
      <c r="FM145" s="288"/>
      <c r="FN145" s="288"/>
      <c r="FO145" s="288"/>
      <c r="FP145" s="288"/>
      <c r="FQ145" s="288"/>
      <c r="FR145" s="288"/>
      <c r="FS145" s="288"/>
      <c r="FT145" s="288"/>
      <c r="FU145" s="288"/>
      <c r="FV145" s="288"/>
      <c r="FW145" s="288"/>
      <c r="FX145" s="288"/>
      <c r="FY145" s="288"/>
      <c r="FZ145" s="288"/>
      <c r="GA145" s="288"/>
      <c r="GB145" s="288"/>
      <c r="GC145" s="288"/>
      <c r="GD145" s="288"/>
      <c r="GE145" s="288"/>
      <c r="GF145" s="288"/>
      <c r="GG145" s="288"/>
      <c r="GH145" s="288"/>
      <c r="GI145" s="288"/>
      <c r="GJ145" s="288"/>
      <c r="GK145" s="288"/>
      <c r="GL145" s="288"/>
      <c r="GM145" s="288"/>
      <c r="GN145" s="288"/>
      <c r="GO145" s="288"/>
      <c r="GP145" s="288"/>
      <c r="GQ145" s="288"/>
      <c r="GR145" s="288"/>
      <c r="GS145" s="288"/>
      <c r="GT145" s="288"/>
      <c r="GU145" s="288"/>
      <c r="GV145" s="288"/>
      <c r="GW145" s="288"/>
      <c r="GX145" s="288"/>
      <c r="GY145" s="288"/>
      <c r="GZ145" s="288"/>
      <c r="HA145" s="288"/>
      <c r="HB145" s="288"/>
      <c r="HC145" s="288"/>
      <c r="HD145" s="288"/>
      <c r="HE145" s="288"/>
      <c r="HF145" s="288"/>
      <c r="HG145" s="288"/>
      <c r="HH145" s="288"/>
      <c r="HI145" s="288"/>
      <c r="HJ145" s="288"/>
      <c r="HK145" s="288"/>
      <c r="HL145" s="288"/>
      <c r="HM145" s="288"/>
      <c r="HN145" s="288"/>
      <c r="HO145" s="288"/>
      <c r="HP145" s="288"/>
      <c r="HQ145" s="288"/>
      <c r="HR145" s="288"/>
      <c r="HS145" s="288"/>
      <c r="HT145" s="288"/>
      <c r="HU145" s="288"/>
      <c r="HV145" s="288"/>
      <c r="HW145" s="288"/>
      <c r="HX145" s="288"/>
      <c r="HY145" s="288"/>
      <c r="HZ145" s="288"/>
      <c r="IA145" s="288"/>
      <c r="IB145" s="288"/>
      <c r="IC145" s="288"/>
      <c r="ID145" s="288"/>
      <c r="IE145" s="288"/>
      <c r="IF145" s="288"/>
      <c r="IG145" s="288"/>
      <c r="IH145" s="288"/>
      <c r="II145" s="288"/>
      <c r="IJ145" s="288"/>
      <c r="IK145" s="288"/>
      <c r="IL145" s="288"/>
      <c r="IM145" s="288"/>
      <c r="IN145" s="288"/>
      <c r="IO145" s="288"/>
      <c r="IP145" s="288"/>
      <c r="IQ145" s="288"/>
      <c r="IR145" s="288"/>
      <c r="IS145" s="288"/>
      <c r="IT145" s="288"/>
    </row>
    <row r="146" spans="1:254" customFormat="1" ht="16.2" thickBot="1" x14ac:dyDescent="0.35">
      <c r="B146" s="14" t="s">
        <v>221</v>
      </c>
      <c r="C146" s="97"/>
      <c r="D146" s="458"/>
      <c r="E146" s="436"/>
      <c r="F146" s="437">
        <f>D146</f>
        <v>0</v>
      </c>
      <c r="G146" s="95"/>
      <c r="I146" s="288"/>
      <c r="J146" s="286"/>
      <c r="K146" s="286"/>
      <c r="L146" s="286"/>
      <c r="M146" s="286"/>
      <c r="N146" s="286"/>
      <c r="O146" s="522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/>
      <c r="DA146" s="288"/>
      <c r="DB146" s="288"/>
      <c r="DC146" s="288"/>
      <c r="DD146" s="288"/>
      <c r="DE146" s="288"/>
      <c r="DF146" s="288"/>
      <c r="DG146" s="288"/>
      <c r="DH146" s="288"/>
      <c r="DI146" s="288"/>
      <c r="DJ146" s="288"/>
      <c r="DK146" s="288"/>
      <c r="DL146" s="288"/>
      <c r="DM146" s="288"/>
      <c r="DN146" s="288"/>
      <c r="DO146" s="288"/>
      <c r="DP146" s="288"/>
      <c r="DQ146" s="288"/>
      <c r="DR146" s="288"/>
      <c r="DS146" s="288"/>
      <c r="DT146" s="288"/>
      <c r="DU146" s="288"/>
      <c r="DV146" s="288"/>
      <c r="DW146" s="288"/>
      <c r="DX146" s="288"/>
      <c r="DY146" s="288"/>
      <c r="DZ146" s="288"/>
      <c r="EA146" s="288"/>
      <c r="EB146" s="288"/>
      <c r="EC146" s="288"/>
      <c r="ED146" s="288"/>
      <c r="EE146" s="288"/>
      <c r="EF146" s="288"/>
      <c r="EG146" s="288"/>
      <c r="EH146" s="288"/>
      <c r="EI146" s="288"/>
      <c r="EJ146" s="288"/>
      <c r="EK146" s="288"/>
      <c r="EL146" s="288"/>
      <c r="EM146" s="288"/>
      <c r="EN146" s="288"/>
      <c r="EO146" s="288"/>
      <c r="EP146" s="288"/>
      <c r="EQ146" s="288"/>
      <c r="ER146" s="288"/>
      <c r="ES146" s="288"/>
      <c r="ET146" s="288"/>
      <c r="EU146" s="288"/>
      <c r="EV146" s="288"/>
      <c r="EW146" s="288"/>
      <c r="EX146" s="288"/>
      <c r="EY146" s="288"/>
      <c r="EZ146" s="288"/>
      <c r="FA146" s="288"/>
      <c r="FB146" s="288"/>
      <c r="FC146" s="288"/>
      <c r="FD146" s="288"/>
      <c r="FE146" s="288"/>
      <c r="FF146" s="288"/>
      <c r="FG146" s="288"/>
      <c r="FH146" s="288"/>
      <c r="FI146" s="288"/>
      <c r="FJ146" s="288"/>
      <c r="FK146" s="288"/>
      <c r="FL146" s="288"/>
      <c r="FM146" s="288"/>
      <c r="FN146" s="288"/>
      <c r="FO146" s="288"/>
      <c r="FP146" s="288"/>
      <c r="FQ146" s="288"/>
      <c r="FR146" s="288"/>
      <c r="FS146" s="288"/>
      <c r="FT146" s="288"/>
      <c r="FU146" s="288"/>
      <c r="FV146" s="288"/>
      <c r="FW146" s="288"/>
      <c r="FX146" s="288"/>
      <c r="FY146" s="288"/>
      <c r="FZ146" s="288"/>
      <c r="GA146" s="288"/>
      <c r="GB146" s="288"/>
      <c r="GC146" s="288"/>
      <c r="GD146" s="288"/>
      <c r="GE146" s="288"/>
      <c r="GF146" s="288"/>
      <c r="GG146" s="288"/>
      <c r="GH146" s="288"/>
      <c r="GI146" s="288"/>
      <c r="GJ146" s="288"/>
      <c r="GK146" s="288"/>
      <c r="GL146" s="288"/>
      <c r="GM146" s="288"/>
      <c r="GN146" s="288"/>
      <c r="GO146" s="288"/>
      <c r="GP146" s="288"/>
      <c r="GQ146" s="288"/>
      <c r="GR146" s="288"/>
      <c r="GS146" s="288"/>
      <c r="GT146" s="288"/>
      <c r="GU146" s="288"/>
      <c r="GV146" s="288"/>
      <c r="GW146" s="288"/>
      <c r="GX146" s="288"/>
      <c r="GY146" s="288"/>
      <c r="GZ146" s="288"/>
      <c r="HA146" s="288"/>
      <c r="HB146" s="288"/>
      <c r="HC146" s="288"/>
      <c r="HD146" s="288"/>
      <c r="HE146" s="288"/>
      <c r="HF146" s="288"/>
      <c r="HG146" s="288"/>
      <c r="HH146" s="288"/>
      <c r="HI146" s="288"/>
      <c r="HJ146" s="288"/>
      <c r="HK146" s="288"/>
      <c r="HL146" s="288"/>
      <c r="HM146" s="288"/>
      <c r="HN146" s="288"/>
      <c r="HO146" s="288"/>
      <c r="HP146" s="288"/>
      <c r="HQ146" s="288"/>
      <c r="HR146" s="288"/>
      <c r="HS146" s="288"/>
      <c r="HT146" s="288"/>
      <c r="HU146" s="288"/>
      <c r="HV146" s="288"/>
      <c r="HW146" s="288"/>
      <c r="HX146" s="288"/>
      <c r="HY146" s="288"/>
      <c r="HZ146" s="288"/>
      <c r="IA146" s="288"/>
      <c r="IB146" s="288"/>
      <c r="IC146" s="288"/>
      <c r="ID146" s="288"/>
      <c r="IE146" s="288"/>
      <c r="IF146" s="288"/>
      <c r="IG146" s="288"/>
      <c r="IH146" s="288"/>
      <c r="II146" s="288"/>
      <c r="IJ146" s="288"/>
      <c r="IK146" s="288"/>
      <c r="IL146" s="288"/>
      <c r="IM146" s="288"/>
      <c r="IN146" s="288"/>
      <c r="IO146" s="288"/>
      <c r="IP146" s="288"/>
      <c r="IQ146" s="288"/>
      <c r="IR146" s="288"/>
      <c r="IS146" s="288"/>
      <c r="IT146" s="288"/>
    </row>
    <row r="147" spans="1:254" customFormat="1" ht="14.4" thickBot="1" x14ac:dyDescent="0.3">
      <c r="B147" s="469" t="s">
        <v>222</v>
      </c>
      <c r="C147" s="470"/>
      <c r="D147" s="459"/>
      <c r="E147" s="451"/>
      <c r="F147" s="460">
        <f>D147</f>
        <v>0</v>
      </c>
      <c r="G147" s="436"/>
      <c r="H147" s="439"/>
      <c r="I147" s="288"/>
      <c r="J147" s="286"/>
      <c r="K147" s="286"/>
      <c r="L147" s="286"/>
      <c r="M147" s="286"/>
      <c r="N147" s="286"/>
      <c r="O147" s="522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/>
      <c r="DA147" s="288"/>
      <c r="DB147" s="288"/>
      <c r="DC147" s="288"/>
      <c r="DD147" s="288"/>
      <c r="DE147" s="288"/>
      <c r="DF147" s="288"/>
      <c r="DG147" s="288"/>
      <c r="DH147" s="288"/>
      <c r="DI147" s="288"/>
      <c r="DJ147" s="288"/>
      <c r="DK147" s="288"/>
      <c r="DL147" s="288"/>
      <c r="DM147" s="288"/>
      <c r="DN147" s="288"/>
      <c r="DO147" s="288"/>
      <c r="DP147" s="288"/>
      <c r="DQ147" s="288"/>
      <c r="DR147" s="288"/>
      <c r="DS147" s="288"/>
      <c r="DT147" s="288"/>
      <c r="DU147" s="288"/>
      <c r="DV147" s="288"/>
      <c r="DW147" s="288"/>
      <c r="DX147" s="288"/>
      <c r="DY147" s="288"/>
      <c r="DZ147" s="288"/>
      <c r="EA147" s="288"/>
      <c r="EB147" s="288"/>
      <c r="EC147" s="288"/>
      <c r="ED147" s="288"/>
      <c r="EE147" s="288"/>
      <c r="EF147" s="288"/>
      <c r="EG147" s="288"/>
      <c r="EH147" s="288"/>
      <c r="EI147" s="288"/>
      <c r="EJ147" s="288"/>
      <c r="EK147" s="288"/>
      <c r="EL147" s="288"/>
      <c r="EM147" s="288"/>
      <c r="EN147" s="288"/>
      <c r="EO147" s="288"/>
      <c r="EP147" s="288"/>
      <c r="EQ147" s="288"/>
      <c r="ER147" s="288"/>
      <c r="ES147" s="288"/>
      <c r="ET147" s="288"/>
      <c r="EU147" s="288"/>
      <c r="EV147" s="288"/>
      <c r="EW147" s="288"/>
      <c r="EX147" s="288"/>
      <c r="EY147" s="288"/>
      <c r="EZ147" s="288"/>
      <c r="FA147" s="288"/>
      <c r="FB147" s="288"/>
      <c r="FC147" s="288"/>
      <c r="FD147" s="288"/>
      <c r="FE147" s="288"/>
      <c r="FF147" s="288"/>
      <c r="FG147" s="288"/>
      <c r="FH147" s="288"/>
      <c r="FI147" s="288"/>
      <c r="FJ147" s="288"/>
      <c r="FK147" s="288"/>
      <c r="FL147" s="288"/>
      <c r="FM147" s="288"/>
      <c r="FN147" s="288"/>
      <c r="FO147" s="288"/>
      <c r="FP147" s="288"/>
      <c r="FQ147" s="288"/>
      <c r="FR147" s="288"/>
      <c r="FS147" s="288"/>
      <c r="FT147" s="288"/>
      <c r="FU147" s="288"/>
      <c r="FV147" s="288"/>
      <c r="FW147" s="288"/>
      <c r="FX147" s="288"/>
      <c r="FY147" s="288"/>
      <c r="FZ147" s="288"/>
      <c r="GA147" s="288"/>
      <c r="GB147" s="288"/>
      <c r="GC147" s="288"/>
      <c r="GD147" s="288"/>
      <c r="GE147" s="288"/>
      <c r="GF147" s="288"/>
      <c r="GG147" s="288"/>
      <c r="GH147" s="288"/>
      <c r="GI147" s="288"/>
      <c r="GJ147" s="288"/>
      <c r="GK147" s="288"/>
      <c r="GL147" s="288"/>
      <c r="GM147" s="288"/>
      <c r="GN147" s="288"/>
      <c r="GO147" s="288"/>
      <c r="GP147" s="288"/>
      <c r="GQ147" s="288"/>
      <c r="GR147" s="288"/>
      <c r="GS147" s="288"/>
      <c r="GT147" s="288"/>
      <c r="GU147" s="288"/>
      <c r="GV147" s="288"/>
      <c r="GW147" s="288"/>
      <c r="GX147" s="288"/>
      <c r="GY147" s="288"/>
      <c r="GZ147" s="288"/>
      <c r="HA147" s="288"/>
      <c r="HB147" s="288"/>
      <c r="HC147" s="288"/>
      <c r="HD147" s="288"/>
      <c r="HE147" s="288"/>
      <c r="HF147" s="288"/>
      <c r="HG147" s="288"/>
      <c r="HH147" s="288"/>
      <c r="HI147" s="288"/>
      <c r="HJ147" s="288"/>
      <c r="HK147" s="288"/>
      <c r="HL147" s="288"/>
      <c r="HM147" s="288"/>
      <c r="HN147" s="288"/>
      <c r="HO147" s="288"/>
      <c r="HP147" s="288"/>
      <c r="HQ147" s="288"/>
      <c r="HR147" s="288"/>
      <c r="HS147" s="288"/>
      <c r="HT147" s="288"/>
      <c r="HU147" s="288"/>
      <c r="HV147" s="288"/>
      <c r="HW147" s="288"/>
      <c r="HX147" s="288"/>
      <c r="HY147" s="288"/>
      <c r="HZ147" s="288"/>
      <c r="IA147" s="288"/>
      <c r="IB147" s="288"/>
      <c r="IC147" s="288"/>
      <c r="ID147" s="288"/>
      <c r="IE147" s="288"/>
      <c r="IF147" s="288"/>
      <c r="IG147" s="288"/>
      <c r="IH147" s="288"/>
      <c r="II147" s="288"/>
      <c r="IJ147" s="288"/>
      <c r="IK147" s="288"/>
      <c r="IL147" s="288"/>
      <c r="IM147" s="288"/>
      <c r="IN147" s="288"/>
      <c r="IO147" s="288"/>
      <c r="IP147" s="288"/>
      <c r="IQ147" s="288"/>
      <c r="IR147" s="288"/>
      <c r="IS147" s="288"/>
      <c r="IT147" s="288"/>
    </row>
    <row r="148" spans="1:254" customFormat="1" ht="14.4" thickBot="1" x14ac:dyDescent="0.3">
      <c r="B148" s="469" t="s">
        <v>126</v>
      </c>
      <c r="C148" s="471"/>
      <c r="D148" s="472">
        <f>IF(D141&gt;SUM(D142+D145),D141-D142-D143-D144-D145-D146-D147,0)</f>
        <v>0</v>
      </c>
      <c r="E148" s="473">
        <f>E141-E142-E145</f>
        <v>0</v>
      </c>
      <c r="F148" s="472">
        <f>F141-F142-F143-F144-F145-F146-F147</f>
        <v>0</v>
      </c>
      <c r="G148" s="474">
        <f>G141</f>
        <v>0</v>
      </c>
      <c r="H148" s="475"/>
      <c r="I148" s="288"/>
      <c r="J148" s="286"/>
      <c r="K148" s="286"/>
      <c r="L148" s="286"/>
      <c r="M148" s="286"/>
      <c r="N148" s="286"/>
      <c r="O148" s="522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  <c r="DG148" s="288"/>
      <c r="DH148" s="288"/>
      <c r="DI148" s="288"/>
      <c r="DJ148" s="288"/>
      <c r="DK148" s="288"/>
      <c r="DL148" s="288"/>
      <c r="DM148" s="288"/>
      <c r="DN148" s="288"/>
      <c r="DO148" s="288"/>
      <c r="DP148" s="288"/>
      <c r="DQ148" s="288"/>
      <c r="DR148" s="288"/>
      <c r="DS148" s="288"/>
      <c r="DT148" s="288"/>
      <c r="DU148" s="288"/>
      <c r="DV148" s="288"/>
      <c r="DW148" s="288"/>
      <c r="DX148" s="288"/>
      <c r="DY148" s="288"/>
      <c r="DZ148" s="288"/>
      <c r="EA148" s="288"/>
      <c r="EB148" s="288"/>
      <c r="EC148" s="288"/>
      <c r="ED148" s="288"/>
      <c r="EE148" s="288"/>
      <c r="EF148" s="288"/>
      <c r="EG148" s="288"/>
      <c r="EH148" s="288"/>
      <c r="EI148" s="288"/>
      <c r="EJ148" s="288"/>
      <c r="EK148" s="288"/>
      <c r="EL148" s="288"/>
      <c r="EM148" s="288"/>
      <c r="EN148" s="288"/>
      <c r="EO148" s="288"/>
      <c r="EP148" s="288"/>
      <c r="EQ148" s="288"/>
      <c r="ER148" s="288"/>
      <c r="ES148" s="288"/>
      <c r="ET148" s="288"/>
      <c r="EU148" s="288"/>
      <c r="EV148" s="288"/>
      <c r="EW148" s="288"/>
      <c r="EX148" s="288"/>
      <c r="EY148" s="288"/>
      <c r="EZ148" s="288"/>
      <c r="FA148" s="288"/>
      <c r="FB148" s="288"/>
      <c r="FC148" s="288"/>
      <c r="FD148" s="288"/>
      <c r="FE148" s="288"/>
      <c r="FF148" s="288"/>
      <c r="FG148" s="288"/>
      <c r="FH148" s="288"/>
      <c r="FI148" s="288"/>
      <c r="FJ148" s="288"/>
      <c r="FK148" s="288"/>
      <c r="FL148" s="288"/>
      <c r="FM148" s="288"/>
      <c r="FN148" s="288"/>
      <c r="FO148" s="288"/>
      <c r="FP148" s="288"/>
      <c r="FQ148" s="288"/>
      <c r="FR148" s="288"/>
      <c r="FS148" s="288"/>
      <c r="FT148" s="288"/>
      <c r="FU148" s="288"/>
      <c r="FV148" s="288"/>
      <c r="FW148" s="288"/>
      <c r="FX148" s="288"/>
      <c r="FY148" s="288"/>
      <c r="FZ148" s="288"/>
      <c r="GA148" s="288"/>
      <c r="GB148" s="288"/>
      <c r="GC148" s="288"/>
      <c r="GD148" s="288"/>
      <c r="GE148" s="288"/>
      <c r="GF148" s="288"/>
      <c r="GG148" s="288"/>
      <c r="GH148" s="288"/>
      <c r="GI148" s="288"/>
      <c r="GJ148" s="288"/>
      <c r="GK148" s="288"/>
      <c r="GL148" s="288"/>
      <c r="GM148" s="288"/>
      <c r="GN148" s="288"/>
      <c r="GO148" s="288"/>
      <c r="GP148" s="288"/>
      <c r="GQ148" s="288"/>
      <c r="GR148" s="288"/>
      <c r="GS148" s="288"/>
      <c r="GT148" s="288"/>
      <c r="GU148" s="288"/>
      <c r="GV148" s="288"/>
      <c r="GW148" s="288"/>
      <c r="GX148" s="288"/>
      <c r="GY148" s="288"/>
      <c r="GZ148" s="288"/>
      <c r="HA148" s="288"/>
      <c r="HB148" s="288"/>
      <c r="HC148" s="288"/>
      <c r="HD148" s="288"/>
      <c r="HE148" s="288"/>
      <c r="HF148" s="288"/>
      <c r="HG148" s="288"/>
      <c r="HH148" s="288"/>
      <c r="HI148" s="288"/>
      <c r="HJ148" s="288"/>
      <c r="HK148" s="288"/>
      <c r="HL148" s="288"/>
      <c r="HM148" s="288"/>
      <c r="HN148" s="288"/>
      <c r="HO148" s="288"/>
      <c r="HP148" s="288"/>
      <c r="HQ148" s="288"/>
      <c r="HR148" s="288"/>
      <c r="HS148" s="288"/>
      <c r="HT148" s="288"/>
      <c r="HU148" s="288"/>
      <c r="HV148" s="288"/>
      <c r="HW148" s="288"/>
      <c r="HX148" s="288"/>
      <c r="HY148" s="288"/>
      <c r="HZ148" s="288"/>
      <c r="IA148" s="288"/>
      <c r="IB148" s="288"/>
      <c r="IC148" s="288"/>
      <c r="ID148" s="288"/>
      <c r="IE148" s="288"/>
      <c r="IF148" s="288"/>
      <c r="IG148" s="288"/>
      <c r="IH148" s="288"/>
      <c r="II148" s="288"/>
      <c r="IJ148" s="288"/>
      <c r="IK148" s="288"/>
      <c r="IL148" s="288"/>
      <c r="IM148" s="288"/>
      <c r="IN148" s="288"/>
      <c r="IO148" s="288"/>
      <c r="IP148" s="288"/>
      <c r="IQ148" s="288"/>
      <c r="IR148" s="288"/>
      <c r="IS148" s="288"/>
      <c r="IT148" s="288"/>
    </row>
    <row r="149" spans="1:254" x14ac:dyDescent="0.25">
      <c r="H149" s="5"/>
    </row>
    <row r="150" spans="1:254" ht="13.8" thickBot="1" x14ac:dyDescent="0.3"/>
    <row r="151" spans="1:254" ht="14.4" thickBot="1" x14ac:dyDescent="0.3">
      <c r="A151" s="79"/>
      <c r="B151" s="461"/>
      <c r="C151" s="462" t="s">
        <v>118</v>
      </c>
      <c r="I151" s="606" t="s">
        <v>437</v>
      </c>
      <c r="J151" s="607"/>
      <c r="K151" s="607"/>
      <c r="L151" s="607"/>
      <c r="M151" s="36"/>
      <c r="N151" s="36"/>
    </row>
    <row r="152" spans="1:254" ht="16.2" thickBot="1" x14ac:dyDescent="0.35">
      <c r="A152" s="79"/>
      <c r="B152" s="463" t="s">
        <v>119</v>
      </c>
      <c r="C152" s="464" t="str">
        <f>IF(SUM('7990NTP-NP'!E56-'7990NTP-NP'!D56-'7990NTP-NP'!C56)=SUM(C120:C125),"OKAY","Error")</f>
        <v>OKAY</v>
      </c>
      <c r="I152" s="525" t="s">
        <v>438</v>
      </c>
      <c r="J152" s="526"/>
      <c r="K152" s="526"/>
      <c r="L152" s="527">
        <f>'7990NTP-NP'!G68</f>
        <v>0</v>
      </c>
      <c r="M152" s="528" t="s">
        <v>439</v>
      </c>
      <c r="N152" s="36"/>
    </row>
    <row r="153" spans="1:254" ht="16.2" thickBot="1" x14ac:dyDescent="0.35">
      <c r="A153" s="79"/>
      <c r="B153" s="463" t="s">
        <v>120</v>
      </c>
      <c r="C153" s="464" t="str">
        <f>IF('7990NTP-NP'!C56=SUM('FL Info'!C127:C132),"OKAY","Error")</f>
        <v>OKAY</v>
      </c>
      <c r="I153" s="529" t="s">
        <v>440</v>
      </c>
      <c r="J153" s="530"/>
      <c r="K153" s="531"/>
      <c r="L153" s="532"/>
      <c r="M153" s="36"/>
      <c r="N153" s="36"/>
    </row>
    <row r="154" spans="1:254" ht="15.6" x14ac:dyDescent="0.3">
      <c r="A154" s="79"/>
      <c r="B154" s="465" t="s">
        <v>165</v>
      </c>
      <c r="C154" s="464" t="str">
        <f>IF('7990NTP-NP'!D56=SUM('FL Info'!C134:C139),"OKAY","Error")</f>
        <v>OKAY</v>
      </c>
      <c r="I154" s="533" t="s">
        <v>447</v>
      </c>
      <c r="J154" s="534"/>
      <c r="K154" s="535"/>
      <c r="L154" s="536">
        <v>0</v>
      </c>
      <c r="M154" s="528" t="s">
        <v>441</v>
      </c>
      <c r="N154" s="36"/>
    </row>
    <row r="155" spans="1:254" ht="16.2" thickBot="1" x14ac:dyDescent="0.35">
      <c r="A155" s="79"/>
      <c r="B155" s="465" t="s">
        <v>121</v>
      </c>
      <c r="C155" s="466" t="str">
        <f>IF(D141='7990NTP-NP'!G66,"OKAY","Error")</f>
        <v>OKAY</v>
      </c>
      <c r="I155" s="537"/>
      <c r="J155" s="538"/>
      <c r="K155" s="539"/>
      <c r="L155" s="540"/>
      <c r="M155" s="528" t="s">
        <v>442</v>
      </c>
      <c r="N155" s="36"/>
    </row>
    <row r="156" spans="1:254" ht="15.6" thickBot="1" x14ac:dyDescent="0.3">
      <c r="A156" s="79"/>
      <c r="B156" s="467" t="s">
        <v>122</v>
      </c>
      <c r="C156" s="468" t="str">
        <f>IF(D148=D141-SUM(D142:D147),"OKAY","Error")</f>
        <v>OKAY</v>
      </c>
      <c r="I156" s="541" t="s">
        <v>443</v>
      </c>
      <c r="J156" s="542"/>
      <c r="K156" s="543"/>
      <c r="L156" s="544">
        <f>+L154-L155</f>
        <v>0</v>
      </c>
      <c r="M156" s="528" t="s">
        <v>444</v>
      </c>
      <c r="N156" s="36"/>
    </row>
    <row r="157" spans="1:254" ht="16.2" thickBot="1" x14ac:dyDescent="0.35">
      <c r="C157" s="80"/>
      <c r="I157" s="545" t="s">
        <v>445</v>
      </c>
      <c r="J157" s="546"/>
      <c r="K157" s="547"/>
      <c r="L157" s="548">
        <f>+L152-L156</f>
        <v>0</v>
      </c>
      <c r="M157" s="36" t="s">
        <v>446</v>
      </c>
      <c r="N157" s="36"/>
    </row>
    <row r="158" spans="1:254" ht="13.8" thickTop="1" x14ac:dyDescent="0.25">
      <c r="I158" s="36"/>
      <c r="J158" s="36"/>
      <c r="K158" s="36"/>
      <c r="L158" s="36"/>
      <c r="M158" s="36"/>
      <c r="N158" s="36"/>
    </row>
  </sheetData>
  <mergeCells count="7">
    <mergeCell ref="M5:N5"/>
    <mergeCell ref="M6:N6"/>
    <mergeCell ref="I151:L151"/>
    <mergeCell ref="C119:D119"/>
    <mergeCell ref="E119:F119"/>
    <mergeCell ref="E126:F126"/>
    <mergeCell ref="E133:F133"/>
  </mergeCells>
  <dataValidations count="1">
    <dataValidation type="whole" operator="greaterThan" allowBlank="1" showInputMessage="1" showErrorMessage="1" sqref="C117:E117" xr:uid="{66C56F82-FAB1-47B6-A617-09941278ED4A}">
      <formula1>0</formula1>
    </dataValidation>
  </dataValidations>
  <printOptions horizontalCentered="1"/>
  <pageMargins left="0" right="0" top="0.5" bottom="0.5" header="0.3" footer="0.3"/>
  <pageSetup scale="4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Signature Page</vt:lpstr>
      <vt:lpstr>Comparison</vt:lpstr>
      <vt:lpstr>7895NTP-NP-C</vt:lpstr>
      <vt:lpstr>7990NTP-NP</vt:lpstr>
      <vt:lpstr>FL Info</vt:lpstr>
      <vt:lpstr>FL Info SAPC</vt:lpstr>
      <vt:lpstr>'7895NTP-NP-C'!Print_Area</vt:lpstr>
      <vt:lpstr>'7990NTP-NP'!Print_Area</vt:lpstr>
      <vt:lpstr>Comparison!Print_Area</vt:lpstr>
      <vt:lpstr>'FL Info'!Print_Area</vt:lpstr>
      <vt:lpstr>'FL Info SAPC'!Print_Area</vt:lpstr>
      <vt:lpstr>'Signature Page'!Print_Area</vt:lpstr>
      <vt:lpstr>'7895NTP-NP-C'!Print_Titles</vt:lpstr>
    </vt:vector>
  </TitlesOfParts>
  <Company>Department of Alcohol &amp;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ADP</dc:creator>
  <cp:lastModifiedBy>Zenaida Arenas</cp:lastModifiedBy>
  <cp:lastPrinted>2020-01-31T00:07:53Z</cp:lastPrinted>
  <dcterms:created xsi:type="dcterms:W3CDTF">1999-07-07T16:24:46Z</dcterms:created>
  <dcterms:modified xsi:type="dcterms:W3CDTF">2020-02-06T17:41:45Z</dcterms:modified>
</cp:coreProperties>
</file>